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220" windowHeight="7395" activeTab="0"/>
  </bookViews>
  <sheets>
    <sheet name="Поселения" sheetId="1" r:id="rId1"/>
  </sheets>
  <definedNames>
    <definedName name="_xlnm.Print_Titles" localSheetId="0">'Поселения'!$11:$12</definedName>
  </definedNames>
  <calcPr fullCalcOnLoad="1"/>
</workbook>
</file>

<file path=xl/sharedStrings.xml><?xml version="1.0" encoding="utf-8"?>
<sst xmlns="http://schemas.openxmlformats.org/spreadsheetml/2006/main" count="936" uniqueCount="99">
  <si>
    <t>муниципального образования</t>
  </si>
  <si>
    <t>Наименование показателей</t>
  </si>
  <si>
    <t>Един. изм.</t>
  </si>
  <si>
    <t>Прибыль прибыльных предприятий</t>
  </si>
  <si>
    <t>млн. руб.</t>
  </si>
  <si>
    <t>млн. кв/ч</t>
  </si>
  <si>
    <t>тонн</t>
  </si>
  <si>
    <t>тыс. тонн</t>
  </si>
  <si>
    <t>Хлеб и хлебобулочные изделия</t>
  </si>
  <si>
    <t>Кондитерские изделия</t>
  </si>
  <si>
    <t>Водка и ликероводочные изделия</t>
  </si>
  <si>
    <t>тыс. дал</t>
  </si>
  <si>
    <t>Коньяк</t>
  </si>
  <si>
    <t>Коньячные напитки и бренди</t>
  </si>
  <si>
    <t>Вина плодовые</t>
  </si>
  <si>
    <t>Производство основных видов сельскохозяйственной продукции</t>
  </si>
  <si>
    <t xml:space="preserve"> Зерно (в весе после доработки)</t>
  </si>
  <si>
    <t>Подсолнечник (в весе после доработки)</t>
  </si>
  <si>
    <t>Картофель - всего</t>
  </si>
  <si>
    <t>Овощи - всего</t>
  </si>
  <si>
    <t>Виноград</t>
  </si>
  <si>
    <t>Скот и птица (в живом весе) - всего</t>
  </si>
  <si>
    <t>Молоко</t>
  </si>
  <si>
    <t>Яйца</t>
  </si>
  <si>
    <t>млн. штук</t>
  </si>
  <si>
    <t>Численность поголовья сельскохозяйственных животных на конец года во всех категориях хозяйств</t>
  </si>
  <si>
    <t>Крупный рогатый скот</t>
  </si>
  <si>
    <t>голов</t>
  </si>
  <si>
    <t>в том числе:</t>
  </si>
  <si>
    <t>Свиньи</t>
  </si>
  <si>
    <t>Овцы и козы</t>
  </si>
  <si>
    <t>Птица</t>
  </si>
  <si>
    <t>тыс. голов</t>
  </si>
  <si>
    <t>Оборот розничной торговли</t>
  </si>
  <si>
    <t>Оборот общественного питания</t>
  </si>
  <si>
    <t>Объем платных услуг населению</t>
  </si>
  <si>
    <t>Объем услуг (доходы) коллективных средств размещения курортно-туристского комплекса</t>
  </si>
  <si>
    <t>Темрюкский район</t>
  </si>
  <si>
    <t>Темрюкское городское поселение</t>
  </si>
  <si>
    <t xml:space="preserve">Среднегодовая численность постоянного населения </t>
  </si>
  <si>
    <t>тыс.чел.</t>
  </si>
  <si>
    <t>Фонд оплаты труда</t>
  </si>
  <si>
    <t>Продукция сельского хозяйства во всех категориях хозяйств</t>
  </si>
  <si>
    <t>х</t>
  </si>
  <si>
    <t>Приложение № 2</t>
  </si>
  <si>
    <t xml:space="preserve">Ахтанизовское сельское поселение 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</si>
  <si>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</si>
  <si>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</si>
  <si>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</si>
  <si>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Курчанское сельское поселение</t>
  </si>
  <si>
    <t>Краснострельское сельское поселение</t>
  </si>
  <si>
    <t>Новотаманское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</si>
  <si>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</si>
  <si>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</si>
  <si>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</si>
  <si>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Фонталовское сельское поселение</t>
  </si>
  <si>
    <t>Вина игристые и газированные</t>
  </si>
  <si>
    <t>Процент выполнения планового показателя, %</t>
  </si>
  <si>
    <t>Численность занятых в экономике</t>
  </si>
  <si>
    <t>Убытки убыточных предприятий</t>
  </si>
  <si>
    <t>Прибыль (убыток) - сальдо</t>
  </si>
  <si>
    <t>Промышленная деятельность (раздел С+D+E), в том числе:</t>
  </si>
  <si>
    <t>Добыча полезных ископаемых (С)</t>
  </si>
  <si>
    <t>Обрабатывающие производства (D)</t>
  </si>
  <si>
    <t>Производство, распределение электроэнергии, газа и воды (Е)</t>
  </si>
  <si>
    <t>Производство основных видов промышленной продукции в натуральном выражении:</t>
  </si>
  <si>
    <t>Электроэнергия, включая вырабатываемую блокстанциями</t>
  </si>
  <si>
    <t xml:space="preserve">Рыба и продукты рыбные переработанные и консервированные </t>
  </si>
  <si>
    <t>Консервы рыбные натуральные</t>
  </si>
  <si>
    <t>Жиры растительные</t>
  </si>
  <si>
    <t>тыс.тонн</t>
  </si>
  <si>
    <t>Масло растительное (пальмовое)</t>
  </si>
  <si>
    <t xml:space="preserve">Вина натуральные столовые </t>
  </si>
  <si>
    <t>Улов рыбы в прудовых и других рыбоводных хозяйствах</t>
  </si>
  <si>
    <t>Объем инвестиций в основной капитал за счет всех источников финансирования</t>
  </si>
  <si>
    <t>Плоды и ягоды - всего</t>
  </si>
  <si>
    <t xml:space="preserve">Замеcтитель главы </t>
  </si>
  <si>
    <t>тыс. туб.</t>
  </si>
  <si>
    <t>Выпуск товаров и услуг предприятий транспорта</t>
  </si>
  <si>
    <t xml:space="preserve">Объем работ, выполненных собственными силами по виду деятельности строительство </t>
  </si>
  <si>
    <t>Отклонение фактическо-го темпа   роста от планового</t>
  </si>
  <si>
    <t>ВЫПОЛНЕНИЕ ИНДИКАТИВНОГО ПЛАНА СОЦИАЛЬНО-ЭКОНОМИЧЕСКОГО РАЗВИТИЯ</t>
  </si>
  <si>
    <t xml:space="preserve"> муниципального образования Темрюкский район </t>
  </si>
  <si>
    <t>в том числе: коровы</t>
  </si>
  <si>
    <t xml:space="preserve">2014 год  отчет </t>
  </si>
  <si>
    <t>Темрюкский район VI созыва</t>
  </si>
  <si>
    <t xml:space="preserve">                            Н.А. Оголь</t>
  </si>
  <si>
    <t>x</t>
  </si>
  <si>
    <t>в разрезе городского и сельских поселений за 2015 год (по полному кругу предприятий)</t>
  </si>
  <si>
    <t xml:space="preserve">2015 год прогноз </t>
  </si>
  <si>
    <t xml:space="preserve">2015 год  отчет </t>
  </si>
  <si>
    <t xml:space="preserve">Плановый темп роста 2015 г. к 2014 г., % </t>
  </si>
  <si>
    <t>Фактичес- кий темп роста 2015 г. к 2014 г., %</t>
  </si>
  <si>
    <t>Тепловая энергия</t>
  </si>
  <si>
    <t>тыс.Гкл</t>
  </si>
  <si>
    <t>Напитки винные, изготавливаемые без добавления этилового спирта</t>
  </si>
  <si>
    <t>Напитки винные, изготавливаемые с добавлением этилового спирта</t>
  </si>
  <si>
    <t>к решению XXII сессии Совета</t>
  </si>
  <si>
    <t>от 15 ноября года  № 189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</si>
</sst>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00"/>
    <numFmt numFmtId="168" formatCode="0.00000"/>
    <numFmt numFmtId="169" formatCode="0.0000"/>
    <numFmt numFmtId="170" formatCode="0.00000000"/>
    <numFmt numFmtId="171" formatCode="0.0%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10" borderId="10" xfId="0" applyFont="1" applyFill="1" applyBorder="1" applyAlignment="1">
      <alignment horizontal="left" vertical="top" wrapText="1"/>
    </xf>
    <xf numFmtId="0" fontId="1" fillId="10" borderId="11" xfId="0" applyFont="1" applyFill="1" applyBorder="1" applyAlignment="1">
      <alignment horizontal="center" vertical="top" wrapText="1"/>
    </xf>
    <xf numFmtId="164" fontId="2" fillId="10" borderId="10" xfId="0" applyNumberFormat="1" applyFont="1" applyFill="1" applyBorder="1" applyAlignment="1">
      <alignment horizontal="center" vertical="top" wrapText="1"/>
    </xf>
    <xf numFmtId="164" fontId="2" fillId="10" borderId="10" xfId="0" applyNumberFormat="1" applyFont="1" applyFill="1" applyBorder="1" applyAlignment="1">
      <alignment horizontal="center" vertical="top"/>
    </xf>
    <xf numFmtId="164" fontId="2" fillId="10" borderId="11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/>
    </xf>
    <xf numFmtId="164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10" borderId="11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center" vertical="top"/>
    </xf>
    <xf numFmtId="164" fontId="1" fillId="34" borderId="10" xfId="0" applyNumberFormat="1" applyFont="1" applyFill="1" applyBorder="1" applyAlignment="1">
      <alignment horizontal="center" vertical="top"/>
    </xf>
    <xf numFmtId="164" fontId="1" fillId="35" borderId="10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 vertical="top" wrapText="1"/>
    </xf>
    <xf numFmtId="2" fontId="2" fillId="1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center" vertical="top" wrapText="1"/>
    </xf>
    <xf numFmtId="165" fontId="2" fillId="10" borderId="10" xfId="0" applyNumberFormat="1" applyFont="1" applyFill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0" fontId="2" fillId="1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" fontId="2" fillId="1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/>
    </xf>
    <xf numFmtId="1" fontId="1" fillId="36" borderId="10" xfId="0" applyNumberFormat="1" applyFont="1" applyFill="1" applyBorder="1" applyAlignment="1">
      <alignment horizontal="center" vertical="top"/>
    </xf>
    <xf numFmtId="164" fontId="1" fillId="36" borderId="10" xfId="0" applyNumberFormat="1" applyFont="1" applyFill="1" applyBorder="1" applyAlignment="1">
      <alignment horizontal="center" vertical="top"/>
    </xf>
    <xf numFmtId="164" fontId="1" fillId="36" borderId="11" xfId="0" applyNumberFormat="1" applyFont="1" applyFill="1" applyBorder="1" applyAlignment="1">
      <alignment horizontal="center" vertical="top"/>
    </xf>
    <xf numFmtId="0" fontId="1" fillId="16" borderId="10" xfId="0" applyFont="1" applyFill="1" applyBorder="1" applyAlignment="1">
      <alignment horizontal="center" vertical="top" wrapText="1"/>
    </xf>
    <xf numFmtId="164" fontId="2" fillId="16" borderId="10" xfId="0" applyNumberFormat="1" applyFont="1" applyFill="1" applyBorder="1" applyAlignment="1">
      <alignment horizontal="center" vertical="top"/>
    </xf>
    <xf numFmtId="164" fontId="2" fillId="16" borderId="11" xfId="0" applyNumberFormat="1" applyFont="1" applyFill="1" applyBorder="1" applyAlignment="1">
      <alignment horizontal="center" vertical="top"/>
    </xf>
    <xf numFmtId="0" fontId="2" fillId="16" borderId="10" xfId="0" applyFont="1" applyFill="1" applyBorder="1" applyAlignment="1">
      <alignment horizontal="center" vertical="top" wrapText="1"/>
    </xf>
    <xf numFmtId="164" fontId="2" fillId="16" borderId="10" xfId="0" applyNumberFormat="1" applyFont="1" applyFill="1" applyBorder="1" applyAlignment="1">
      <alignment horizontal="center"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2" fillId="16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10" borderId="12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36" borderId="10" xfId="0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164" fontId="2" fillId="10" borderId="14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2" fillId="16" borderId="14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64" fontId="1" fillId="36" borderId="14" xfId="0" applyNumberFormat="1" applyFont="1" applyFill="1" applyBorder="1" applyAlignment="1">
      <alignment horizontal="center" vertical="top" wrapText="1"/>
    </xf>
    <xf numFmtId="164" fontId="2" fillId="1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/>
    </xf>
    <xf numFmtId="165" fontId="1" fillId="36" borderId="10" xfId="0" applyNumberFormat="1" applyFont="1" applyFill="1" applyBorder="1" applyAlignment="1">
      <alignment horizontal="center" vertical="top"/>
    </xf>
    <xf numFmtId="2" fontId="1" fillId="36" borderId="10" xfId="0" applyNumberFormat="1" applyFont="1" applyFill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left" vertical="top" wrapText="1"/>
    </xf>
    <xf numFmtId="164" fontId="1" fillId="36" borderId="10" xfId="0" applyNumberFormat="1" applyFont="1" applyFill="1" applyBorder="1" applyAlignment="1">
      <alignment horizontal="center" vertical="top" wrapText="1" shrinkToFit="1"/>
    </xf>
    <xf numFmtId="2" fontId="2" fillId="10" borderId="11" xfId="0" applyNumberFormat="1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 vertical="top" wrapText="1"/>
    </xf>
    <xf numFmtId="2" fontId="1" fillId="36" borderId="1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2"/>
  <sheetViews>
    <sheetView tabSelected="1" view="pageBreakPreview" zoomScale="80" zoomScaleNormal="90" zoomScaleSheetLayoutView="80" zoomScalePageLayoutView="0" workbookViewId="0" topLeftCell="A1">
      <selection activeCell="F11" sqref="F11:F12"/>
    </sheetView>
  </sheetViews>
  <sheetFormatPr defaultColWidth="9.00390625" defaultRowHeight="12.75"/>
  <cols>
    <col min="1" max="1" width="52.25390625" style="69" customWidth="1"/>
    <col min="2" max="2" width="13.375" style="52" customWidth="1"/>
    <col min="3" max="3" width="12.00390625" style="52" customWidth="1"/>
    <col min="4" max="4" width="12.875" style="52" customWidth="1"/>
    <col min="5" max="5" width="11.75390625" style="52" customWidth="1"/>
    <col min="6" max="6" width="12.75390625" style="51" customWidth="1"/>
    <col min="7" max="7" width="13.25390625" style="58" customWidth="1"/>
    <col min="8" max="8" width="13.875" style="51" customWidth="1"/>
    <col min="9" max="9" width="15.375" style="51" customWidth="1"/>
    <col min="10" max="16384" width="9.125" style="47" customWidth="1"/>
  </cols>
  <sheetData>
    <row r="1" spans="1:9" ht="18.75">
      <c r="A1" s="53"/>
      <c r="B1" s="49"/>
      <c r="C1" s="51"/>
      <c r="D1" s="49"/>
      <c r="E1" s="49"/>
      <c r="F1" s="49"/>
      <c r="G1" s="94" t="s">
        <v>44</v>
      </c>
      <c r="H1" s="94"/>
      <c r="I1" s="94"/>
    </row>
    <row r="2" spans="1:9" ht="18.75">
      <c r="A2" s="53"/>
      <c r="B2" s="49"/>
      <c r="C2" s="51"/>
      <c r="D2" s="49"/>
      <c r="E2" s="49"/>
      <c r="F2" s="49"/>
      <c r="G2" s="94" t="s">
        <v>97</v>
      </c>
      <c r="H2" s="94"/>
      <c r="I2" s="94"/>
    </row>
    <row r="3" spans="1:9" ht="18.75">
      <c r="A3" s="53"/>
      <c r="B3" s="49"/>
      <c r="C3" s="51"/>
      <c r="D3" s="49"/>
      <c r="E3" s="49"/>
      <c r="F3" s="49"/>
      <c r="G3" s="94" t="s">
        <v>0</v>
      </c>
      <c r="H3" s="94"/>
      <c r="I3" s="94"/>
    </row>
    <row r="4" spans="1:9" ht="18.75">
      <c r="A4" s="53"/>
      <c r="B4" s="49"/>
      <c r="C4" s="51"/>
      <c r="D4" s="49"/>
      <c r="E4" s="49"/>
      <c r="F4" s="49"/>
      <c r="G4" s="94" t="s">
        <v>85</v>
      </c>
      <c r="H4" s="94"/>
      <c r="I4" s="94"/>
    </row>
    <row r="5" spans="1:9" ht="18.75">
      <c r="A5" s="53"/>
      <c r="B5" s="49"/>
      <c r="C5" s="51"/>
      <c r="D5" s="49"/>
      <c r="E5" s="49"/>
      <c r="F5" s="49"/>
      <c r="G5" s="94" t="s">
        <v>98</v>
      </c>
      <c r="H5" s="94"/>
      <c r="I5" s="94"/>
    </row>
    <row r="6" spans="1:9" ht="18.75">
      <c r="A6" s="53"/>
      <c r="B6" s="49"/>
      <c r="C6" s="51"/>
      <c r="D6" s="49"/>
      <c r="E6" s="49"/>
      <c r="F6" s="49"/>
      <c r="G6" s="53"/>
      <c r="H6" s="53"/>
      <c r="I6" s="53"/>
    </row>
    <row r="7" spans="1:9" ht="18.75">
      <c r="A7" s="99" t="s">
        <v>81</v>
      </c>
      <c r="B7" s="99"/>
      <c r="C7" s="99"/>
      <c r="D7" s="99"/>
      <c r="E7" s="99"/>
      <c r="F7" s="99"/>
      <c r="G7" s="99"/>
      <c r="H7" s="99"/>
      <c r="I7" s="99"/>
    </row>
    <row r="8" spans="1:9" ht="20.25" customHeight="1">
      <c r="A8" s="101" t="s">
        <v>82</v>
      </c>
      <c r="B8" s="101"/>
      <c r="C8" s="101"/>
      <c r="D8" s="101"/>
      <c r="E8" s="101"/>
      <c r="F8" s="101"/>
      <c r="G8" s="101"/>
      <c r="H8" s="101"/>
      <c r="I8" s="101"/>
    </row>
    <row r="9" spans="1:9" ht="18.75" customHeight="1">
      <c r="A9" s="99" t="s">
        <v>88</v>
      </c>
      <c r="B9" s="99"/>
      <c r="C9" s="99"/>
      <c r="D9" s="99"/>
      <c r="E9" s="99"/>
      <c r="F9" s="99"/>
      <c r="G9" s="99"/>
      <c r="H9" s="99"/>
      <c r="I9" s="99"/>
    </row>
    <row r="10" spans="1:9" ht="15" customHeight="1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8.75" customHeight="1">
      <c r="A11" s="102" t="s">
        <v>1</v>
      </c>
      <c r="B11" s="97" t="s">
        <v>2</v>
      </c>
      <c r="C11" s="105" t="s">
        <v>89</v>
      </c>
      <c r="D11" s="106" t="s">
        <v>91</v>
      </c>
      <c r="E11" s="107" t="s">
        <v>84</v>
      </c>
      <c r="F11" s="107" t="s">
        <v>90</v>
      </c>
      <c r="G11" s="108" t="s">
        <v>92</v>
      </c>
      <c r="H11" s="97" t="s">
        <v>57</v>
      </c>
      <c r="I11" s="95" t="s">
        <v>80</v>
      </c>
    </row>
    <row r="12" spans="1:35" ht="90" customHeight="1">
      <c r="A12" s="103"/>
      <c r="B12" s="104"/>
      <c r="C12" s="105"/>
      <c r="D12" s="106"/>
      <c r="E12" s="98"/>
      <c r="F12" s="98"/>
      <c r="G12" s="98"/>
      <c r="H12" s="98"/>
      <c r="I12" s="96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ht="37.5" customHeight="1">
      <c r="A13" s="4" t="s">
        <v>39</v>
      </c>
      <c r="B13" s="5" t="s">
        <v>40</v>
      </c>
      <c r="C13" s="6">
        <f>SUM(C14:C25)</f>
        <v>122.28800000000001</v>
      </c>
      <c r="D13" s="6">
        <v>100.6</v>
      </c>
      <c r="E13" s="80">
        <f>SUM(E14:E25)</f>
        <v>121.233</v>
      </c>
      <c r="F13" s="80">
        <v>122.335</v>
      </c>
      <c r="G13" s="7">
        <f>F13/E13*100</f>
        <v>100.90899342588237</v>
      </c>
      <c r="H13" s="8">
        <f>F13/C13*100</f>
        <v>100.03843386104931</v>
      </c>
      <c r="I13" s="73">
        <f>G13-D13</f>
        <v>0.30899342588237744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ht="18.75" customHeight="1">
      <c r="A14" s="60" t="s">
        <v>38</v>
      </c>
      <c r="B14" s="2" t="s">
        <v>40</v>
      </c>
      <c r="C14" s="9">
        <v>39.18</v>
      </c>
      <c r="D14" s="10">
        <v>100.03</v>
      </c>
      <c r="E14" s="17">
        <v>39.814</v>
      </c>
      <c r="F14" s="17">
        <v>40</v>
      </c>
      <c r="G14" s="12">
        <f>F14/E14*100</f>
        <v>100.46717235143416</v>
      </c>
      <c r="H14" s="11">
        <f>F14/C14*100</f>
        <v>102.09290454313424</v>
      </c>
      <c r="I14" s="74">
        <f>G14-D14</f>
        <v>0.4371723514341568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1:35" ht="18.75" customHeight="1">
      <c r="A15" s="61" t="s">
        <v>45</v>
      </c>
      <c r="B15" s="2" t="s">
        <v>40</v>
      </c>
      <c r="C15" s="9">
        <v>4.9</v>
      </c>
      <c r="D15" s="10">
        <v>100</v>
      </c>
      <c r="E15" s="17">
        <v>4.899</v>
      </c>
      <c r="F15" s="17">
        <v>4.932</v>
      </c>
      <c r="G15" s="12">
        <f aca="true" t="shared" si="0" ref="G15:G25">F15/E15*100</f>
        <v>100.67360685854257</v>
      </c>
      <c r="H15" s="11">
        <f aca="true" t="shared" si="1" ref="H15:H25">F15/C15*100</f>
        <v>100.6530612244898</v>
      </c>
      <c r="I15" s="74">
        <f aca="true" t="shared" si="2" ref="I15:I25">G15-D15</f>
        <v>0.6736068585425699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ht="18.75" customHeight="1">
      <c r="A16" s="62" t="s">
        <v>46</v>
      </c>
      <c r="B16" s="2" t="s">
        <v>40</v>
      </c>
      <c r="C16" s="9">
        <v>5.9</v>
      </c>
      <c r="D16" s="10">
        <v>100</v>
      </c>
      <c r="E16" s="17">
        <v>5.875</v>
      </c>
      <c r="F16" s="17">
        <v>5.885</v>
      </c>
      <c r="G16" s="12">
        <f t="shared" si="0"/>
        <v>100.17021276595743</v>
      </c>
      <c r="H16" s="11">
        <f t="shared" si="1"/>
        <v>99.74576271186439</v>
      </c>
      <c r="I16" s="74">
        <f t="shared" si="2"/>
        <v>0.17021276595743018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35" ht="18.75" customHeight="1">
      <c r="A17" s="13" t="s">
        <v>47</v>
      </c>
      <c r="B17" s="2" t="s">
        <v>40</v>
      </c>
      <c r="C17" s="11">
        <v>5.28</v>
      </c>
      <c r="D17" s="10">
        <v>100.4</v>
      </c>
      <c r="E17" s="17">
        <v>5.25</v>
      </c>
      <c r="F17" s="17">
        <v>5.35</v>
      </c>
      <c r="G17" s="12">
        <f t="shared" si="0"/>
        <v>101.9047619047619</v>
      </c>
      <c r="H17" s="11">
        <f t="shared" si="1"/>
        <v>101.32575757575756</v>
      </c>
      <c r="I17" s="74">
        <f t="shared" si="2"/>
        <v>1.5047619047618923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</row>
    <row r="18" spans="1:35" ht="18.75" customHeight="1">
      <c r="A18" s="62" t="s">
        <v>48</v>
      </c>
      <c r="B18" s="2" t="s">
        <v>40</v>
      </c>
      <c r="C18" s="9">
        <v>6.82</v>
      </c>
      <c r="D18" s="10">
        <v>100.43</v>
      </c>
      <c r="E18" s="17">
        <v>6.792</v>
      </c>
      <c r="F18" s="17">
        <v>6.818</v>
      </c>
      <c r="G18" s="12">
        <f t="shared" si="0"/>
        <v>100.38280329799764</v>
      </c>
      <c r="H18" s="11">
        <f t="shared" si="1"/>
        <v>99.97067448680352</v>
      </c>
      <c r="I18" s="74">
        <f t="shared" si="2"/>
        <v>-0.04719670200236692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ht="18.75" customHeight="1">
      <c r="A19" s="13" t="s">
        <v>50</v>
      </c>
      <c r="B19" s="2" t="s">
        <v>40</v>
      </c>
      <c r="C19" s="9">
        <v>7.2</v>
      </c>
      <c r="D19" s="10">
        <v>100</v>
      </c>
      <c r="E19" s="17">
        <v>7.1</v>
      </c>
      <c r="F19" s="17">
        <v>7.15</v>
      </c>
      <c r="G19" s="12">
        <f t="shared" si="0"/>
        <v>100.70422535211267</v>
      </c>
      <c r="H19" s="11">
        <f t="shared" si="1"/>
        <v>99.30555555555556</v>
      </c>
      <c r="I19" s="74">
        <f t="shared" si="2"/>
        <v>0.7042253521126725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</row>
    <row r="20" spans="1:35" ht="18.75" customHeight="1">
      <c r="A20" s="62" t="s">
        <v>49</v>
      </c>
      <c r="B20" s="2" t="s">
        <v>40</v>
      </c>
      <c r="C20" s="9">
        <v>11.4</v>
      </c>
      <c r="D20" s="10">
        <v>100.1</v>
      </c>
      <c r="E20" s="17">
        <v>11.366</v>
      </c>
      <c r="F20" s="17">
        <v>11.386</v>
      </c>
      <c r="G20" s="12">
        <f t="shared" si="0"/>
        <v>100.17596339961288</v>
      </c>
      <c r="H20" s="11">
        <f t="shared" si="1"/>
        <v>99.87719298245614</v>
      </c>
      <c r="I20" s="74">
        <f t="shared" si="2"/>
        <v>0.07596339961288834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ht="18.75" customHeight="1">
      <c r="A21" s="14" t="s">
        <v>51</v>
      </c>
      <c r="B21" s="2" t="s">
        <v>40</v>
      </c>
      <c r="C21" s="9">
        <v>5.3</v>
      </c>
      <c r="D21" s="10">
        <v>100.1</v>
      </c>
      <c r="E21" s="17">
        <v>5.082</v>
      </c>
      <c r="F21" s="17">
        <v>5.102</v>
      </c>
      <c r="G21" s="12">
        <f t="shared" si="0"/>
        <v>100.3935458480913</v>
      </c>
      <c r="H21" s="11">
        <f t="shared" si="1"/>
        <v>96.26415094339623</v>
      </c>
      <c r="I21" s="74">
        <f t="shared" si="2"/>
        <v>0.2935458480913127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ht="18.75" customHeight="1">
      <c r="A22" s="62" t="s">
        <v>52</v>
      </c>
      <c r="B22" s="2" t="s">
        <v>40</v>
      </c>
      <c r="C22" s="9">
        <v>6.458</v>
      </c>
      <c r="D22" s="10">
        <v>100.1</v>
      </c>
      <c r="E22" s="17">
        <v>6.141</v>
      </c>
      <c r="F22" s="17">
        <v>6.174</v>
      </c>
      <c r="G22" s="12">
        <f t="shared" si="0"/>
        <v>100.53737176355644</v>
      </c>
      <c r="H22" s="11">
        <f t="shared" si="1"/>
        <v>95.60235366986683</v>
      </c>
      <c r="I22" s="74">
        <f t="shared" si="2"/>
        <v>0.4373717635564418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ht="18.75" customHeight="1">
      <c r="A23" s="62" t="s">
        <v>53</v>
      </c>
      <c r="B23" s="2" t="s">
        <v>40</v>
      </c>
      <c r="C23" s="9">
        <v>12.9</v>
      </c>
      <c r="D23" s="10">
        <v>100.8</v>
      </c>
      <c r="E23" s="17">
        <v>12.6</v>
      </c>
      <c r="F23" s="17">
        <v>12.8</v>
      </c>
      <c r="G23" s="12">
        <f t="shared" si="0"/>
        <v>101.58730158730161</v>
      </c>
      <c r="H23" s="11">
        <f t="shared" si="1"/>
        <v>99.2248062015504</v>
      </c>
      <c r="I23" s="74">
        <f t="shared" si="2"/>
        <v>0.7873015873016129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ht="18.75" customHeight="1">
      <c r="A24" s="62" t="s">
        <v>54</v>
      </c>
      <c r="B24" s="2" t="s">
        <v>40</v>
      </c>
      <c r="C24" s="9">
        <v>11.15</v>
      </c>
      <c r="D24" s="10">
        <v>100.8</v>
      </c>
      <c r="E24" s="17">
        <v>10.89</v>
      </c>
      <c r="F24" s="17">
        <v>11.19</v>
      </c>
      <c r="G24" s="12">
        <f t="shared" si="0"/>
        <v>102.7548209366391</v>
      </c>
      <c r="H24" s="11">
        <f t="shared" si="1"/>
        <v>100.35874439461882</v>
      </c>
      <c r="I24" s="74">
        <f t="shared" si="2"/>
        <v>1.9548209366391092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ht="18.75" customHeight="1">
      <c r="A25" s="62" t="s">
        <v>55</v>
      </c>
      <c r="B25" s="2" t="s">
        <v>40</v>
      </c>
      <c r="C25" s="11">
        <v>5.8</v>
      </c>
      <c r="D25" s="10">
        <v>101.75</v>
      </c>
      <c r="E25" s="17">
        <v>5.424</v>
      </c>
      <c r="F25" s="17">
        <v>5.464</v>
      </c>
      <c r="G25" s="12">
        <f t="shared" si="0"/>
        <v>100.73746312684366</v>
      </c>
      <c r="H25" s="11">
        <f t="shared" si="1"/>
        <v>94.20689655172416</v>
      </c>
      <c r="I25" s="74">
        <f t="shared" si="2"/>
        <v>-1.0125368731563356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ht="18.75" customHeight="1">
      <c r="A26" s="63" t="s">
        <v>58</v>
      </c>
      <c r="B26" s="15" t="s">
        <v>40</v>
      </c>
      <c r="C26" s="6">
        <f>SUM(C27:C38)</f>
        <v>42.85</v>
      </c>
      <c r="D26" s="6">
        <v>100</v>
      </c>
      <c r="E26" s="6">
        <f>SUM(E27:E38)</f>
        <v>43.86299999999999</v>
      </c>
      <c r="F26" s="6">
        <f>SUM(F27:F38)</f>
        <v>43.983999999999995</v>
      </c>
      <c r="G26" s="7">
        <f>F26/E26*100</f>
        <v>100.27585892437818</v>
      </c>
      <c r="H26" s="8">
        <f>F26/C26*100</f>
        <v>102.64644107351224</v>
      </c>
      <c r="I26" s="73">
        <f>G26-D26</f>
        <v>0.27585892437818416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5" ht="18.75" customHeight="1">
      <c r="A27" s="60" t="s">
        <v>38</v>
      </c>
      <c r="B27" s="2" t="s">
        <v>40</v>
      </c>
      <c r="C27" s="11">
        <v>16.78</v>
      </c>
      <c r="D27" s="10">
        <v>100.7</v>
      </c>
      <c r="E27" s="11">
        <v>16.9</v>
      </c>
      <c r="F27" s="11">
        <v>16.95</v>
      </c>
      <c r="G27" s="12">
        <f aca="true" t="shared" si="3" ref="G27:G38">F27/E27*100</f>
        <v>100.2958579881657</v>
      </c>
      <c r="H27" s="11">
        <f aca="true" t="shared" si="4" ref="H27:H38">F27/C27*100</f>
        <v>101.01311084624551</v>
      </c>
      <c r="I27" s="74">
        <f aca="true" t="shared" si="5" ref="I27:I38">G27-D27</f>
        <v>-0.40414201183430976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</row>
    <row r="28" spans="1:35" ht="18.75" customHeight="1">
      <c r="A28" s="61" t="s">
        <v>45</v>
      </c>
      <c r="B28" s="2" t="s">
        <v>40</v>
      </c>
      <c r="C28" s="11">
        <v>0.9</v>
      </c>
      <c r="D28" s="10">
        <v>100</v>
      </c>
      <c r="E28" s="11">
        <v>1.236</v>
      </c>
      <c r="F28" s="11">
        <v>1.237</v>
      </c>
      <c r="G28" s="12">
        <f t="shared" si="3"/>
        <v>100.08090614886733</v>
      </c>
      <c r="H28" s="11">
        <f t="shared" si="4"/>
        <v>137.44444444444446</v>
      </c>
      <c r="I28" s="74">
        <f t="shared" si="5"/>
        <v>0.08090614886732794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</row>
    <row r="29" spans="1:35" ht="18.75" customHeight="1">
      <c r="A29" s="62" t="s">
        <v>46</v>
      </c>
      <c r="B29" s="2" t="s">
        <v>40</v>
      </c>
      <c r="C29" s="11">
        <v>2.81</v>
      </c>
      <c r="D29" s="10">
        <v>100</v>
      </c>
      <c r="E29" s="11">
        <v>2.9</v>
      </c>
      <c r="F29" s="11">
        <v>2.9</v>
      </c>
      <c r="G29" s="12">
        <f t="shared" si="3"/>
        <v>100</v>
      </c>
      <c r="H29" s="11">
        <f t="shared" si="4"/>
        <v>103.20284697508897</v>
      </c>
      <c r="I29" s="74">
        <f t="shared" si="5"/>
        <v>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ht="18.75" customHeight="1">
      <c r="A30" s="13" t="s">
        <v>47</v>
      </c>
      <c r="B30" s="2" t="s">
        <v>40</v>
      </c>
      <c r="C30" s="11">
        <v>1.1</v>
      </c>
      <c r="D30" s="10">
        <v>100</v>
      </c>
      <c r="E30" s="11">
        <v>1.13</v>
      </c>
      <c r="F30" s="11">
        <v>1.2</v>
      </c>
      <c r="G30" s="12">
        <f t="shared" si="3"/>
        <v>106.19469026548674</v>
      </c>
      <c r="H30" s="11">
        <f t="shared" si="4"/>
        <v>109.09090909090908</v>
      </c>
      <c r="I30" s="74">
        <f t="shared" si="5"/>
        <v>6.1946902654867415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ht="18.75" customHeight="1">
      <c r="A31" s="62" t="s">
        <v>48</v>
      </c>
      <c r="B31" s="2" t="s">
        <v>40</v>
      </c>
      <c r="C31" s="11">
        <v>2.12</v>
      </c>
      <c r="D31" s="10">
        <v>100</v>
      </c>
      <c r="E31" s="11">
        <v>2.4</v>
      </c>
      <c r="F31" s="11">
        <v>2.4</v>
      </c>
      <c r="G31" s="12">
        <f t="shared" si="3"/>
        <v>100</v>
      </c>
      <c r="H31" s="11">
        <f t="shared" si="4"/>
        <v>113.20754716981132</v>
      </c>
      <c r="I31" s="74">
        <f t="shared" si="5"/>
        <v>0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18.75" customHeight="1">
      <c r="A32" s="13" t="s">
        <v>50</v>
      </c>
      <c r="B32" s="2" t="s">
        <v>40</v>
      </c>
      <c r="C32" s="11">
        <v>2.1</v>
      </c>
      <c r="D32" s="10">
        <v>100</v>
      </c>
      <c r="E32" s="11">
        <v>2.22</v>
      </c>
      <c r="F32" s="11">
        <v>2.22</v>
      </c>
      <c r="G32" s="12">
        <f t="shared" si="3"/>
        <v>100</v>
      </c>
      <c r="H32" s="11">
        <f t="shared" si="4"/>
        <v>105.71428571428572</v>
      </c>
      <c r="I32" s="74">
        <f t="shared" si="5"/>
        <v>0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ht="18.75" customHeight="1">
      <c r="A33" s="62" t="s">
        <v>49</v>
      </c>
      <c r="B33" s="2" t="s">
        <v>40</v>
      </c>
      <c r="C33" s="11">
        <v>2</v>
      </c>
      <c r="D33" s="10">
        <v>100.6</v>
      </c>
      <c r="E33" s="11">
        <v>2.1</v>
      </c>
      <c r="F33" s="11">
        <v>2.1</v>
      </c>
      <c r="G33" s="12">
        <f t="shared" si="3"/>
        <v>100</v>
      </c>
      <c r="H33" s="11">
        <f t="shared" si="4"/>
        <v>105</v>
      </c>
      <c r="I33" s="74">
        <f t="shared" si="5"/>
        <v>-0.5999999999999943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8.75" customHeight="1">
      <c r="A34" s="14" t="s">
        <v>51</v>
      </c>
      <c r="B34" s="2" t="s">
        <v>40</v>
      </c>
      <c r="C34" s="11">
        <v>0.93</v>
      </c>
      <c r="D34" s="10">
        <v>100.6</v>
      </c>
      <c r="E34" s="11">
        <v>1.092</v>
      </c>
      <c r="F34" s="11">
        <v>1.092</v>
      </c>
      <c r="G34" s="12">
        <f t="shared" si="3"/>
        <v>100</v>
      </c>
      <c r="H34" s="11">
        <f t="shared" si="4"/>
        <v>117.4193548387097</v>
      </c>
      <c r="I34" s="74">
        <f t="shared" si="5"/>
        <v>-0.5999999999999943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ht="18.75" customHeight="1">
      <c r="A35" s="62" t="s">
        <v>52</v>
      </c>
      <c r="B35" s="2" t="s">
        <v>40</v>
      </c>
      <c r="C35" s="11">
        <v>1.8</v>
      </c>
      <c r="D35" s="10">
        <v>100.2</v>
      </c>
      <c r="E35" s="11">
        <v>1.9</v>
      </c>
      <c r="F35" s="11">
        <v>1.9</v>
      </c>
      <c r="G35" s="12">
        <f t="shared" si="3"/>
        <v>100</v>
      </c>
      <c r="H35" s="11">
        <f t="shared" si="4"/>
        <v>105.55555555555556</v>
      </c>
      <c r="I35" s="74">
        <f t="shared" si="5"/>
        <v>-0.20000000000000284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ht="18.75" customHeight="1">
      <c r="A36" s="62" t="s">
        <v>53</v>
      </c>
      <c r="B36" s="2" t="s">
        <v>40</v>
      </c>
      <c r="C36" s="11">
        <v>5.24</v>
      </c>
      <c r="D36" s="10">
        <v>101.1</v>
      </c>
      <c r="E36" s="11">
        <v>5.4</v>
      </c>
      <c r="F36" s="11">
        <v>5.4</v>
      </c>
      <c r="G36" s="12">
        <f t="shared" si="3"/>
        <v>100</v>
      </c>
      <c r="H36" s="11">
        <f t="shared" si="4"/>
        <v>103.05343511450383</v>
      </c>
      <c r="I36" s="74">
        <f t="shared" si="5"/>
        <v>-1.0999999999999943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ht="18.75" customHeight="1">
      <c r="A37" s="62" t="s">
        <v>54</v>
      </c>
      <c r="B37" s="2" t="s">
        <v>40</v>
      </c>
      <c r="C37" s="11">
        <v>6.05</v>
      </c>
      <c r="D37" s="10">
        <v>100.8</v>
      </c>
      <c r="E37" s="11">
        <v>5.6</v>
      </c>
      <c r="F37" s="11">
        <v>5.6</v>
      </c>
      <c r="G37" s="12">
        <f t="shared" si="3"/>
        <v>100</v>
      </c>
      <c r="H37" s="11">
        <f t="shared" si="4"/>
        <v>92.56198347107437</v>
      </c>
      <c r="I37" s="74">
        <f t="shared" si="5"/>
        <v>-0.7999999999999972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5" ht="18.75" customHeight="1">
      <c r="A38" s="62" t="s">
        <v>55</v>
      </c>
      <c r="B38" s="2" t="s">
        <v>40</v>
      </c>
      <c r="C38" s="11">
        <v>1.02</v>
      </c>
      <c r="D38" s="10">
        <v>100</v>
      </c>
      <c r="E38" s="11">
        <v>0.985</v>
      </c>
      <c r="F38" s="11">
        <v>0.985</v>
      </c>
      <c r="G38" s="12">
        <f t="shared" si="3"/>
        <v>100</v>
      </c>
      <c r="H38" s="11">
        <f t="shared" si="4"/>
        <v>96.56862745098039</v>
      </c>
      <c r="I38" s="74">
        <f t="shared" si="5"/>
        <v>0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5" ht="18.75" customHeight="1">
      <c r="A39" s="16" t="s">
        <v>3</v>
      </c>
      <c r="B39" s="5" t="s">
        <v>4</v>
      </c>
      <c r="C39" s="7">
        <f>SUM(C40:C51)</f>
        <v>6263.41</v>
      </c>
      <c r="D39" s="7">
        <v>102.7</v>
      </c>
      <c r="E39" s="7">
        <f>SUM(E40:E51)</f>
        <v>4718.684</v>
      </c>
      <c r="F39" s="7">
        <v>11333.981</v>
      </c>
      <c r="G39" s="7">
        <f>F39/E39*100</f>
        <v>240.19368535803625</v>
      </c>
      <c r="H39" s="8">
        <f>F39/C39*100</f>
        <v>180.95543801220103</v>
      </c>
      <c r="I39" s="73">
        <f>G39-D39</f>
        <v>137.49368535803626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5" ht="18.75" customHeight="1">
      <c r="A40" s="60" t="s">
        <v>38</v>
      </c>
      <c r="B40" s="2" t="s">
        <v>4</v>
      </c>
      <c r="C40" s="17">
        <v>2341.4</v>
      </c>
      <c r="D40" s="12">
        <v>103.35</v>
      </c>
      <c r="E40" s="17">
        <v>1674.912</v>
      </c>
      <c r="F40" s="17">
        <v>3719.696</v>
      </c>
      <c r="G40" s="12">
        <f aca="true" t="shared" si="6" ref="G40:G51">F40/E40*100</f>
        <v>222.08307063296456</v>
      </c>
      <c r="H40" s="11">
        <f aca="true" t="shared" si="7" ref="H40:H51">F40/C40*100</f>
        <v>158.8663192961476</v>
      </c>
      <c r="I40" s="74">
        <f aca="true" t="shared" si="8" ref="I40:I51">G40-D40</f>
        <v>118.73307063296457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5" ht="18.75" customHeight="1">
      <c r="A41" s="61" t="s">
        <v>45</v>
      </c>
      <c r="B41" s="2" t="s">
        <v>4</v>
      </c>
      <c r="C41" s="17">
        <v>30.3</v>
      </c>
      <c r="D41" s="12">
        <v>100.7</v>
      </c>
      <c r="E41" s="17">
        <v>19.568</v>
      </c>
      <c r="F41" s="17">
        <v>455.867</v>
      </c>
      <c r="G41" s="12">
        <f t="shared" si="6"/>
        <v>2329.655560098119</v>
      </c>
      <c r="H41" s="11">
        <f t="shared" si="7"/>
        <v>1504.5115511551155</v>
      </c>
      <c r="I41" s="74">
        <f t="shared" si="8"/>
        <v>2228.9555600981193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5" ht="18.75" customHeight="1">
      <c r="A42" s="62" t="s">
        <v>46</v>
      </c>
      <c r="B42" s="2" t="s">
        <v>4</v>
      </c>
      <c r="C42" s="17">
        <v>120.4</v>
      </c>
      <c r="D42" s="12">
        <v>103.3</v>
      </c>
      <c r="E42" s="17">
        <v>14.679</v>
      </c>
      <c r="F42" s="17">
        <v>113.202</v>
      </c>
      <c r="G42" s="12">
        <f t="shared" si="6"/>
        <v>771.1833231146535</v>
      </c>
      <c r="H42" s="11">
        <f t="shared" si="7"/>
        <v>94.02159468438538</v>
      </c>
      <c r="I42" s="74">
        <f t="shared" si="8"/>
        <v>667.8833231146535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1:35" ht="18.75" customHeight="1">
      <c r="A43" s="13" t="s">
        <v>47</v>
      </c>
      <c r="B43" s="2" t="s">
        <v>4</v>
      </c>
      <c r="C43" s="17">
        <v>29.9</v>
      </c>
      <c r="D43" s="12">
        <v>101.4</v>
      </c>
      <c r="E43" s="17">
        <v>39.784</v>
      </c>
      <c r="F43" s="17">
        <v>66.258</v>
      </c>
      <c r="G43" s="12">
        <f t="shared" si="6"/>
        <v>166.54433943293785</v>
      </c>
      <c r="H43" s="11">
        <f t="shared" si="7"/>
        <v>221.59866220735785</v>
      </c>
      <c r="I43" s="74">
        <f t="shared" si="8"/>
        <v>65.14433943293784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5" ht="18.75" customHeight="1">
      <c r="A44" s="62" t="s">
        <v>48</v>
      </c>
      <c r="B44" s="2" t="s">
        <v>4</v>
      </c>
      <c r="C44" s="17">
        <v>390.6</v>
      </c>
      <c r="D44" s="12">
        <v>337.99</v>
      </c>
      <c r="E44" s="17">
        <v>115.565</v>
      </c>
      <c r="F44" s="17">
        <v>498.473</v>
      </c>
      <c r="G44" s="12">
        <f t="shared" si="6"/>
        <v>431.33561199325055</v>
      </c>
      <c r="H44" s="11">
        <f t="shared" si="7"/>
        <v>127.61725550435227</v>
      </c>
      <c r="I44" s="74">
        <f t="shared" si="8"/>
        <v>93.34561199325054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ht="18.75" customHeight="1">
      <c r="A45" s="13" t="s">
        <v>50</v>
      </c>
      <c r="B45" s="2" t="s">
        <v>4</v>
      </c>
      <c r="C45" s="17">
        <v>6.5</v>
      </c>
      <c r="D45" s="12">
        <v>0</v>
      </c>
      <c r="E45" s="17">
        <v>28.07</v>
      </c>
      <c r="F45" s="17">
        <v>38.904</v>
      </c>
      <c r="G45" s="12">
        <f t="shared" si="6"/>
        <v>138.5963662272889</v>
      </c>
      <c r="H45" s="11">
        <f t="shared" si="7"/>
        <v>598.5230769230769</v>
      </c>
      <c r="I45" s="74">
        <f t="shared" si="8"/>
        <v>138.5963662272889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1:35" ht="18.75" customHeight="1">
      <c r="A46" s="62" t="s">
        <v>49</v>
      </c>
      <c r="B46" s="2" t="s">
        <v>4</v>
      </c>
      <c r="C46" s="17">
        <v>5</v>
      </c>
      <c r="D46" s="12">
        <v>104.2</v>
      </c>
      <c r="E46" s="17">
        <v>26</v>
      </c>
      <c r="F46" s="17">
        <v>32.037</v>
      </c>
      <c r="G46" s="12">
        <f t="shared" si="6"/>
        <v>123.21923076923076</v>
      </c>
      <c r="H46" s="11">
        <f t="shared" si="7"/>
        <v>640.74</v>
      </c>
      <c r="I46" s="74">
        <f t="shared" si="8"/>
        <v>19.01923076923076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1:35" ht="18.75" customHeight="1">
      <c r="A47" s="14" t="s">
        <v>51</v>
      </c>
      <c r="B47" s="2" t="s">
        <v>4</v>
      </c>
      <c r="C47" s="17">
        <v>0.01</v>
      </c>
      <c r="D47" s="12">
        <v>100</v>
      </c>
      <c r="E47" s="17">
        <v>0.689</v>
      </c>
      <c r="F47" s="17">
        <v>1.111</v>
      </c>
      <c r="G47" s="12">
        <f t="shared" si="6"/>
        <v>161.24818577648767</v>
      </c>
      <c r="H47" s="11">
        <f t="shared" si="7"/>
        <v>11110</v>
      </c>
      <c r="I47" s="74">
        <f t="shared" si="8"/>
        <v>61.248185776487674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1:35" ht="18.75" customHeight="1">
      <c r="A48" s="62" t="s">
        <v>52</v>
      </c>
      <c r="B48" s="2" t="s">
        <v>4</v>
      </c>
      <c r="C48" s="17">
        <v>389.4</v>
      </c>
      <c r="D48" s="12">
        <v>101.8</v>
      </c>
      <c r="E48" s="17">
        <v>361.303</v>
      </c>
      <c r="F48" s="17">
        <v>879.745</v>
      </c>
      <c r="G48" s="12">
        <f t="shared" si="6"/>
        <v>243.4923042432529</v>
      </c>
      <c r="H48" s="11">
        <f t="shared" si="7"/>
        <v>225.92321520287624</v>
      </c>
      <c r="I48" s="74">
        <f t="shared" si="8"/>
        <v>141.69230424325292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1:35" ht="18.75" customHeight="1">
      <c r="A49" s="62" t="s">
        <v>53</v>
      </c>
      <c r="B49" s="2" t="s">
        <v>4</v>
      </c>
      <c r="C49" s="17">
        <v>287.7</v>
      </c>
      <c r="D49" s="12">
        <v>106.2</v>
      </c>
      <c r="E49" s="17">
        <v>280.502</v>
      </c>
      <c r="F49" s="17">
        <v>863.118</v>
      </c>
      <c r="G49" s="12">
        <f t="shared" si="6"/>
        <v>307.7047578983394</v>
      </c>
      <c r="H49" s="11">
        <f t="shared" si="7"/>
        <v>300.0062565172055</v>
      </c>
      <c r="I49" s="74">
        <f t="shared" si="8"/>
        <v>201.5047578983394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ht="18.75" customHeight="1">
      <c r="A50" s="62" t="s">
        <v>54</v>
      </c>
      <c r="B50" s="2" t="s">
        <v>4</v>
      </c>
      <c r="C50" s="17">
        <v>2654.2</v>
      </c>
      <c r="D50" s="12">
        <v>101.8</v>
      </c>
      <c r="E50" s="17">
        <v>1985.152</v>
      </c>
      <c r="F50" s="17">
        <v>4368.363</v>
      </c>
      <c r="G50" s="12">
        <f t="shared" si="6"/>
        <v>220.0518146721259</v>
      </c>
      <c r="H50" s="11">
        <f t="shared" si="7"/>
        <v>164.58303820360186</v>
      </c>
      <c r="I50" s="74">
        <f t="shared" si="8"/>
        <v>118.25181467212589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8.75" customHeight="1">
      <c r="A51" s="62" t="s">
        <v>55</v>
      </c>
      <c r="B51" s="2" t="s">
        <v>4</v>
      </c>
      <c r="C51" s="17">
        <v>8</v>
      </c>
      <c r="D51" s="12">
        <v>131.15</v>
      </c>
      <c r="E51" s="17">
        <v>172.46</v>
      </c>
      <c r="F51" s="17">
        <v>297.207</v>
      </c>
      <c r="G51" s="12">
        <f t="shared" si="6"/>
        <v>172.3338745216282</v>
      </c>
      <c r="H51" s="11">
        <f t="shared" si="7"/>
        <v>3715.0875</v>
      </c>
      <c r="I51" s="74">
        <f t="shared" si="8"/>
        <v>41.183874521628184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1:35" ht="18.75" customHeight="1">
      <c r="A52" s="63" t="s">
        <v>59</v>
      </c>
      <c r="B52" s="15" t="s">
        <v>4</v>
      </c>
      <c r="C52" s="7">
        <f>SUM(C53:C64)</f>
        <v>605.68</v>
      </c>
      <c r="D52" s="7">
        <v>95.2</v>
      </c>
      <c r="E52" s="7">
        <f>SUM(E53:E64)</f>
        <v>4869.642</v>
      </c>
      <c r="F52" s="7">
        <v>4819.303</v>
      </c>
      <c r="G52" s="7">
        <f>F52/E52*100</f>
        <v>98.96626897829451</v>
      </c>
      <c r="H52" s="8">
        <f aca="true" t="shared" si="9" ref="H52:H77">F52/C52*100</f>
        <v>795.6846849821688</v>
      </c>
      <c r="I52" s="73">
        <f aca="true" t="shared" si="10" ref="I52:I77">G52-D52</f>
        <v>3.766268978294505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1:35" ht="18.75" customHeight="1">
      <c r="A53" s="60" t="s">
        <v>38</v>
      </c>
      <c r="B53" s="2" t="s">
        <v>4</v>
      </c>
      <c r="C53" s="17">
        <v>312.39</v>
      </c>
      <c r="D53" s="12">
        <v>95.89</v>
      </c>
      <c r="E53" s="17">
        <v>1708.68</v>
      </c>
      <c r="F53" s="17">
        <v>2026.511</v>
      </c>
      <c r="G53" s="12">
        <f aca="true" t="shared" si="11" ref="G53:G58">F53/E53*100</f>
        <v>118.60096682819486</v>
      </c>
      <c r="H53" s="11">
        <f t="shared" si="9"/>
        <v>648.7118665770352</v>
      </c>
      <c r="I53" s="74">
        <f t="shared" si="10"/>
        <v>22.710966828194856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ht="18.75" customHeight="1">
      <c r="A54" s="78" t="s">
        <v>45</v>
      </c>
      <c r="B54" s="2" t="s">
        <v>4</v>
      </c>
      <c r="C54" s="17">
        <v>0</v>
      </c>
      <c r="D54" s="12">
        <v>0</v>
      </c>
      <c r="E54" s="17">
        <v>0.737</v>
      </c>
      <c r="F54" s="17">
        <v>6.159</v>
      </c>
      <c r="G54" s="12" t="s">
        <v>87</v>
      </c>
      <c r="H54" s="11" t="s">
        <v>43</v>
      </c>
      <c r="I54" s="74" t="s">
        <v>87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1:35" ht="18.75" customHeight="1">
      <c r="A55" s="62" t="s">
        <v>46</v>
      </c>
      <c r="B55" s="2" t="s">
        <v>4</v>
      </c>
      <c r="C55" s="17">
        <v>30.49</v>
      </c>
      <c r="D55" s="12">
        <v>95.3</v>
      </c>
      <c r="E55" s="17">
        <v>55.459</v>
      </c>
      <c r="F55" s="17">
        <v>70.425</v>
      </c>
      <c r="G55" s="12">
        <f t="shared" si="11"/>
        <v>126.98570114859623</v>
      </c>
      <c r="H55" s="11">
        <f t="shared" si="9"/>
        <v>230.9773696293867</v>
      </c>
      <c r="I55" s="74">
        <f t="shared" si="10"/>
        <v>31.685701148596237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ht="18.75" customHeight="1">
      <c r="A56" s="13" t="s">
        <v>47</v>
      </c>
      <c r="B56" s="2" t="s">
        <v>4</v>
      </c>
      <c r="C56" s="17">
        <v>0</v>
      </c>
      <c r="D56" s="12">
        <v>0</v>
      </c>
      <c r="E56" s="17">
        <v>1.574</v>
      </c>
      <c r="F56" s="17">
        <v>2.133</v>
      </c>
      <c r="G56" s="12" t="s">
        <v>87</v>
      </c>
      <c r="H56" s="11" t="s">
        <v>87</v>
      </c>
      <c r="I56" s="11" t="s">
        <v>87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35" ht="18.75" customHeight="1">
      <c r="A57" s="62" t="s">
        <v>48</v>
      </c>
      <c r="B57" s="2" t="s">
        <v>4</v>
      </c>
      <c r="C57" s="17">
        <v>168.89</v>
      </c>
      <c r="D57" s="12">
        <v>12261.3</v>
      </c>
      <c r="E57" s="17">
        <v>132.511</v>
      </c>
      <c r="F57" s="17">
        <v>697.202</v>
      </c>
      <c r="G57" s="12">
        <f t="shared" si="11"/>
        <v>526.1465085917396</v>
      </c>
      <c r="H57" s="11">
        <f t="shared" si="9"/>
        <v>412.81425780093554</v>
      </c>
      <c r="I57" s="74">
        <f t="shared" si="10"/>
        <v>-11735.15349140826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35" ht="18.75" customHeight="1">
      <c r="A58" s="13" t="s">
        <v>50</v>
      </c>
      <c r="B58" s="2" t="s">
        <v>4</v>
      </c>
      <c r="C58" s="17">
        <v>0</v>
      </c>
      <c r="D58" s="12">
        <v>0</v>
      </c>
      <c r="E58" s="17">
        <v>2.473</v>
      </c>
      <c r="F58" s="17">
        <v>2.808</v>
      </c>
      <c r="G58" s="12">
        <f t="shared" si="11"/>
        <v>113.5463000404367</v>
      </c>
      <c r="H58" s="11" t="s">
        <v>87</v>
      </c>
      <c r="I58" s="74">
        <f t="shared" si="10"/>
        <v>113.5463000404367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35" ht="18.75" customHeight="1">
      <c r="A59" s="14" t="s">
        <v>49</v>
      </c>
      <c r="B59" s="2" t="s">
        <v>4</v>
      </c>
      <c r="C59" s="17">
        <v>0</v>
      </c>
      <c r="D59" s="12">
        <v>0</v>
      </c>
      <c r="E59" s="17">
        <v>6.398</v>
      </c>
      <c r="F59" s="17">
        <v>5.263</v>
      </c>
      <c r="G59" s="12" t="s">
        <v>87</v>
      </c>
      <c r="H59" s="11" t="s">
        <v>87</v>
      </c>
      <c r="I59" s="74" t="s">
        <v>87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35" ht="18.75" customHeight="1">
      <c r="A60" s="62" t="s">
        <v>51</v>
      </c>
      <c r="B60" s="2" t="s">
        <v>4</v>
      </c>
      <c r="C60" s="17">
        <v>0</v>
      </c>
      <c r="D60" s="12">
        <v>0</v>
      </c>
      <c r="E60" s="17">
        <v>1.401</v>
      </c>
      <c r="F60" s="17">
        <v>1.611</v>
      </c>
      <c r="G60" s="12">
        <f>F60/E60*100</f>
        <v>114.98929336188436</v>
      </c>
      <c r="H60" s="11" t="s">
        <v>87</v>
      </c>
      <c r="I60" s="74">
        <f t="shared" si="10"/>
        <v>114.98929336188436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35" ht="18.75" customHeight="1">
      <c r="A61" s="62" t="s">
        <v>52</v>
      </c>
      <c r="B61" s="2" t="s">
        <v>4</v>
      </c>
      <c r="C61" s="17">
        <v>0</v>
      </c>
      <c r="D61" s="12">
        <v>0</v>
      </c>
      <c r="E61" s="17">
        <v>180.656</v>
      </c>
      <c r="F61" s="17">
        <v>11.659</v>
      </c>
      <c r="G61" s="12">
        <f>F61/E61*100</f>
        <v>6.4537020635904705</v>
      </c>
      <c r="H61" s="11" t="s">
        <v>87</v>
      </c>
      <c r="I61" s="74">
        <f t="shared" si="10"/>
        <v>6.4537020635904705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35" ht="18.75" customHeight="1">
      <c r="A62" s="62" t="s">
        <v>53</v>
      </c>
      <c r="B62" s="2" t="s">
        <v>4</v>
      </c>
      <c r="C62" s="17">
        <v>0</v>
      </c>
      <c r="D62" s="12">
        <v>0</v>
      </c>
      <c r="E62" s="17">
        <v>10.266</v>
      </c>
      <c r="F62" s="17">
        <v>10.103</v>
      </c>
      <c r="G62" s="12">
        <f>F62/E62*100</f>
        <v>98.41223456068575</v>
      </c>
      <c r="H62" s="11" t="s">
        <v>87</v>
      </c>
      <c r="I62" s="74" t="s">
        <v>87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35" ht="18.75" customHeight="1">
      <c r="A63" s="62" t="s">
        <v>54</v>
      </c>
      <c r="B63" s="2" t="s">
        <v>4</v>
      </c>
      <c r="C63" s="17">
        <v>93.91</v>
      </c>
      <c r="D63" s="12">
        <v>91</v>
      </c>
      <c r="E63" s="17">
        <f>2802.663-35.371</f>
        <v>2767.292</v>
      </c>
      <c r="F63" s="17">
        <v>1974.113</v>
      </c>
      <c r="G63" s="12">
        <f>F63/E63*100</f>
        <v>71.3373579658381</v>
      </c>
      <c r="H63" s="11">
        <f t="shared" si="9"/>
        <v>2102.132893195613</v>
      </c>
      <c r="I63" s="74">
        <f t="shared" si="10"/>
        <v>-19.662642034161905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5" ht="18.75" customHeight="1">
      <c r="A64" s="62" t="s">
        <v>55</v>
      </c>
      <c r="B64" s="2" t="s">
        <v>4</v>
      </c>
      <c r="C64" s="17">
        <v>0</v>
      </c>
      <c r="D64" s="12">
        <v>0</v>
      </c>
      <c r="E64" s="17">
        <v>2.195</v>
      </c>
      <c r="F64" s="17">
        <v>11.316</v>
      </c>
      <c r="G64" s="12" t="s">
        <v>87</v>
      </c>
      <c r="H64" s="11" t="s">
        <v>87</v>
      </c>
      <c r="I64" s="74" t="s">
        <v>87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35" ht="18.75" customHeight="1">
      <c r="A65" s="63" t="s">
        <v>60</v>
      </c>
      <c r="B65" s="15" t="s">
        <v>4</v>
      </c>
      <c r="C65" s="7">
        <f>C39-C52</f>
        <v>5657.73</v>
      </c>
      <c r="D65" s="7">
        <v>153.3</v>
      </c>
      <c r="E65" s="7">
        <f aca="true" t="shared" si="12" ref="E65:F77">E39-E52</f>
        <v>-150.95799999999963</v>
      </c>
      <c r="F65" s="7">
        <f t="shared" si="12"/>
        <v>6514.678</v>
      </c>
      <c r="G65" s="7">
        <f>F65/E65*100</f>
        <v>-4315.5566448946165</v>
      </c>
      <c r="H65" s="8">
        <f t="shared" si="9"/>
        <v>115.14649868410123</v>
      </c>
      <c r="I65" s="73">
        <f t="shared" si="10"/>
        <v>-4468.856644894617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1:35" ht="18.75" customHeight="1">
      <c r="A66" s="60" t="s">
        <v>38</v>
      </c>
      <c r="B66" s="2" t="s">
        <v>4</v>
      </c>
      <c r="C66" s="17">
        <f>C40-C53</f>
        <v>2029.0100000000002</v>
      </c>
      <c r="D66" s="12">
        <v>104.7</v>
      </c>
      <c r="E66" s="17">
        <f t="shared" si="12"/>
        <v>-33.76800000000003</v>
      </c>
      <c r="F66" s="17">
        <f t="shared" si="12"/>
        <v>1693.185</v>
      </c>
      <c r="G66" s="12">
        <f aca="true" t="shared" si="13" ref="G66:G77">F66/E66*100</f>
        <v>-5014.170220326932</v>
      </c>
      <c r="H66" s="11">
        <f t="shared" si="9"/>
        <v>83.44882479632923</v>
      </c>
      <c r="I66" s="74">
        <f t="shared" si="10"/>
        <v>-5118.870220326932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7" spans="1:35" ht="18.75" customHeight="1">
      <c r="A67" s="61" t="s">
        <v>45</v>
      </c>
      <c r="B67" s="2" t="s">
        <v>4</v>
      </c>
      <c r="C67" s="17">
        <f>C41</f>
        <v>30.3</v>
      </c>
      <c r="D67" s="12">
        <v>100.7</v>
      </c>
      <c r="E67" s="17">
        <f t="shared" si="12"/>
        <v>18.831000000000003</v>
      </c>
      <c r="F67" s="17">
        <f t="shared" si="12"/>
        <v>449.708</v>
      </c>
      <c r="G67" s="12">
        <f t="shared" si="13"/>
        <v>2388.125962508629</v>
      </c>
      <c r="H67" s="11">
        <f t="shared" si="9"/>
        <v>1484.1848184818482</v>
      </c>
      <c r="I67" s="74">
        <f t="shared" si="10"/>
        <v>2287.4259625086293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</row>
    <row r="68" spans="1:35" ht="18.75" customHeight="1">
      <c r="A68" s="62" t="s">
        <v>46</v>
      </c>
      <c r="B68" s="2" t="s">
        <v>4</v>
      </c>
      <c r="C68" s="17">
        <f>C42-C55</f>
        <v>89.91000000000001</v>
      </c>
      <c r="D68" s="12">
        <v>82.5</v>
      </c>
      <c r="E68" s="17">
        <f t="shared" si="12"/>
        <v>-40.78</v>
      </c>
      <c r="F68" s="17">
        <f t="shared" si="12"/>
        <v>42.777</v>
      </c>
      <c r="G68" s="12">
        <f t="shared" si="13"/>
        <v>-104.8970083374203</v>
      </c>
      <c r="H68" s="11">
        <f t="shared" si="9"/>
        <v>47.57757757757757</v>
      </c>
      <c r="I68" s="74">
        <f t="shared" si="10"/>
        <v>-187.3970083374203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1:35" ht="18.75" customHeight="1">
      <c r="A69" s="13" t="s">
        <v>47</v>
      </c>
      <c r="B69" s="2" t="s">
        <v>4</v>
      </c>
      <c r="C69" s="17">
        <f>C43-C56</f>
        <v>29.9</v>
      </c>
      <c r="D69" s="12">
        <v>101.4</v>
      </c>
      <c r="E69" s="17">
        <f t="shared" si="12"/>
        <v>38.21</v>
      </c>
      <c r="F69" s="17">
        <f t="shared" si="12"/>
        <v>64.125</v>
      </c>
      <c r="G69" s="12">
        <f t="shared" si="13"/>
        <v>167.82255953938758</v>
      </c>
      <c r="H69" s="11">
        <f t="shared" si="9"/>
        <v>214.46488294314383</v>
      </c>
      <c r="I69" s="74">
        <f t="shared" si="10"/>
        <v>66.42255953938758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1:35" ht="18.75" customHeight="1">
      <c r="A70" s="62" t="s">
        <v>48</v>
      </c>
      <c r="B70" s="2" t="s">
        <v>4</v>
      </c>
      <c r="C70" s="17">
        <f>C44-C57</f>
        <v>221.71000000000004</v>
      </c>
      <c r="D70" s="12">
        <v>12261.3</v>
      </c>
      <c r="E70" s="17">
        <f t="shared" si="12"/>
        <v>-16.945999999999998</v>
      </c>
      <c r="F70" s="17">
        <f t="shared" si="12"/>
        <v>-198.72899999999998</v>
      </c>
      <c r="G70" s="12">
        <f t="shared" si="13"/>
        <v>1172.7192257759943</v>
      </c>
      <c r="H70" s="11">
        <f t="shared" si="9"/>
        <v>-89.63465788642819</v>
      </c>
      <c r="I70" s="74">
        <f t="shared" si="10"/>
        <v>-11088.580774224005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1:35" ht="18.75" customHeight="1">
      <c r="A71" s="13" t="s">
        <v>50</v>
      </c>
      <c r="B71" s="2" t="s">
        <v>4</v>
      </c>
      <c r="C71" s="17">
        <f>C45-C58</f>
        <v>6.5</v>
      </c>
      <c r="D71" s="12">
        <v>0</v>
      </c>
      <c r="E71" s="17">
        <f t="shared" si="12"/>
        <v>25.597</v>
      </c>
      <c r="F71" s="17">
        <f t="shared" si="12"/>
        <v>36.096000000000004</v>
      </c>
      <c r="G71" s="12">
        <f>F71/E71*100</f>
        <v>141.01652537406727</v>
      </c>
      <c r="H71" s="11">
        <f t="shared" si="9"/>
        <v>555.323076923077</v>
      </c>
      <c r="I71" s="74">
        <f>G71-D71</f>
        <v>141.01652537406727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1:35" ht="18.75" customHeight="1">
      <c r="A72" s="62" t="s">
        <v>49</v>
      </c>
      <c r="B72" s="2" t="s">
        <v>4</v>
      </c>
      <c r="C72" s="17">
        <f>C46</f>
        <v>5</v>
      </c>
      <c r="D72" s="12">
        <v>104.2</v>
      </c>
      <c r="E72" s="17">
        <f t="shared" si="12"/>
        <v>19.602</v>
      </c>
      <c r="F72" s="17">
        <f t="shared" si="12"/>
        <v>26.774</v>
      </c>
      <c r="G72" s="12">
        <f t="shared" si="13"/>
        <v>136.58810325476992</v>
      </c>
      <c r="H72" s="11">
        <f t="shared" si="9"/>
        <v>535.48</v>
      </c>
      <c r="I72" s="74">
        <f t="shared" si="10"/>
        <v>32.388103254769916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1:35" ht="18.75" customHeight="1">
      <c r="A73" s="14" t="s">
        <v>51</v>
      </c>
      <c r="B73" s="2" t="s">
        <v>4</v>
      </c>
      <c r="C73" s="17">
        <f>C47-C60</f>
        <v>0.01</v>
      </c>
      <c r="D73" s="12">
        <v>100</v>
      </c>
      <c r="E73" s="17">
        <f t="shared" si="12"/>
        <v>-0.7120000000000001</v>
      </c>
      <c r="F73" s="17">
        <f t="shared" si="12"/>
        <v>-0.5</v>
      </c>
      <c r="G73" s="12" t="s">
        <v>43</v>
      </c>
      <c r="H73" s="11">
        <f t="shared" si="9"/>
        <v>-5000</v>
      </c>
      <c r="I73" s="74" t="s">
        <v>43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1:35" ht="18.75" customHeight="1">
      <c r="A74" s="62" t="s">
        <v>52</v>
      </c>
      <c r="B74" s="2" t="s">
        <v>4</v>
      </c>
      <c r="C74" s="17">
        <f>C48-C61</f>
        <v>389.4</v>
      </c>
      <c r="D74" s="12">
        <v>105.3</v>
      </c>
      <c r="E74" s="17">
        <f t="shared" si="12"/>
        <v>180.647</v>
      </c>
      <c r="F74" s="17">
        <f t="shared" si="12"/>
        <v>868.086</v>
      </c>
      <c r="G74" s="12">
        <f t="shared" si="13"/>
        <v>480.5427159044989</v>
      </c>
      <c r="H74" s="11">
        <f t="shared" si="9"/>
        <v>222.9291217257319</v>
      </c>
      <c r="I74" s="74">
        <f t="shared" si="10"/>
        <v>375.2427159044989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1:35" ht="18.75" customHeight="1">
      <c r="A75" s="62" t="s">
        <v>53</v>
      </c>
      <c r="B75" s="2" t="s">
        <v>4</v>
      </c>
      <c r="C75" s="17">
        <f>C49-C62</f>
        <v>287.7</v>
      </c>
      <c r="D75" s="12">
        <v>106.2</v>
      </c>
      <c r="E75" s="17">
        <f t="shared" si="12"/>
        <v>270.236</v>
      </c>
      <c r="F75" s="17">
        <f t="shared" si="12"/>
        <v>853.0150000000001</v>
      </c>
      <c r="G75" s="12">
        <f t="shared" si="13"/>
        <v>315.6555751269261</v>
      </c>
      <c r="H75" s="11">
        <f t="shared" si="9"/>
        <v>296.49461244351755</v>
      </c>
      <c r="I75" s="74">
        <f t="shared" si="10"/>
        <v>209.45557512692613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1:35" ht="18.75" customHeight="1">
      <c r="A76" s="62" t="s">
        <v>54</v>
      </c>
      <c r="B76" s="2" t="s">
        <v>4</v>
      </c>
      <c r="C76" s="17">
        <f>C50-C63</f>
        <v>2560.29</v>
      </c>
      <c r="D76" s="12">
        <v>101.9</v>
      </c>
      <c r="E76" s="17">
        <f t="shared" si="12"/>
        <v>-782.1399999999999</v>
      </c>
      <c r="F76" s="17">
        <f t="shared" si="12"/>
        <v>2394.25</v>
      </c>
      <c r="G76" s="12">
        <f t="shared" si="13"/>
        <v>-306.11527348045115</v>
      </c>
      <c r="H76" s="11">
        <f t="shared" si="9"/>
        <v>93.51479715188515</v>
      </c>
      <c r="I76" s="74">
        <f t="shared" si="10"/>
        <v>-408.0152734804511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1:35" ht="18.75" customHeight="1">
      <c r="A77" s="62" t="s">
        <v>55</v>
      </c>
      <c r="B77" s="2" t="s">
        <v>4</v>
      </c>
      <c r="C77" s="17">
        <f>C51</f>
        <v>8</v>
      </c>
      <c r="D77" s="12">
        <v>131.15</v>
      </c>
      <c r="E77" s="17">
        <f t="shared" si="12"/>
        <v>170.26500000000001</v>
      </c>
      <c r="F77" s="17">
        <f t="shared" si="12"/>
        <v>285.891</v>
      </c>
      <c r="G77" s="12">
        <f t="shared" si="13"/>
        <v>167.90943529204475</v>
      </c>
      <c r="H77" s="11">
        <f t="shared" si="9"/>
        <v>3573.6375000000003</v>
      </c>
      <c r="I77" s="74">
        <f t="shared" si="10"/>
        <v>36.75943529204474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35" ht="18.75" customHeight="1">
      <c r="A78" s="16" t="s">
        <v>41</v>
      </c>
      <c r="B78" s="5" t="s">
        <v>4</v>
      </c>
      <c r="C78" s="7">
        <f>SUM(C79:C90)</f>
        <v>9668.1</v>
      </c>
      <c r="D78" s="7">
        <v>114.8</v>
      </c>
      <c r="E78" s="7">
        <f>SUM(E79:E90)</f>
        <v>8778.213000000002</v>
      </c>
      <c r="F78" s="7">
        <v>9007.097</v>
      </c>
      <c r="G78" s="7">
        <f>F78/E78*100</f>
        <v>102.6074099591796</v>
      </c>
      <c r="H78" s="8">
        <f aca="true" t="shared" si="14" ref="H78:H95">F78/C78*100</f>
        <v>93.16305168543974</v>
      </c>
      <c r="I78" s="73">
        <f aca="true" t="shared" si="15" ref="I78:I95">G78-D78</f>
        <v>-12.192590040820392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1:35" ht="18.75" customHeight="1">
      <c r="A79" s="60" t="s">
        <v>38</v>
      </c>
      <c r="B79" s="2" t="s">
        <v>4</v>
      </c>
      <c r="C79" s="18">
        <v>5199.5</v>
      </c>
      <c r="D79" s="12">
        <v>121.37</v>
      </c>
      <c r="E79" s="17">
        <v>4482.5</v>
      </c>
      <c r="F79" s="17">
        <v>4599.045</v>
      </c>
      <c r="G79" s="12">
        <f aca="true" t="shared" si="16" ref="G79:G90">F79/E79*100</f>
        <v>102.60000000000001</v>
      </c>
      <c r="H79" s="11">
        <f t="shared" si="14"/>
        <v>88.45167804596596</v>
      </c>
      <c r="I79" s="74">
        <f t="shared" si="15"/>
        <v>-18.769999999999996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1:35" ht="18.75" customHeight="1">
      <c r="A80" s="61" t="s">
        <v>45</v>
      </c>
      <c r="B80" s="2" t="s">
        <v>4</v>
      </c>
      <c r="C80" s="18">
        <v>136.1</v>
      </c>
      <c r="D80" s="12">
        <v>105.8</v>
      </c>
      <c r="E80" s="17">
        <v>112.6</v>
      </c>
      <c r="F80" s="17">
        <v>114.3</v>
      </c>
      <c r="G80" s="12">
        <f t="shared" si="16"/>
        <v>101.50976909413853</v>
      </c>
      <c r="H80" s="11">
        <f t="shared" si="14"/>
        <v>83.98236590742101</v>
      </c>
      <c r="I80" s="74">
        <f t="shared" si="15"/>
        <v>-4.290230905861463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1:35" ht="18.75" customHeight="1">
      <c r="A81" s="62" t="s">
        <v>46</v>
      </c>
      <c r="B81" s="2" t="s">
        <v>4</v>
      </c>
      <c r="C81" s="18">
        <v>285.5</v>
      </c>
      <c r="D81" s="12">
        <v>73</v>
      </c>
      <c r="E81" s="17">
        <v>490.9</v>
      </c>
      <c r="F81" s="17">
        <v>503.3</v>
      </c>
      <c r="G81" s="12">
        <f t="shared" si="16"/>
        <v>102.5259727031982</v>
      </c>
      <c r="H81" s="11">
        <f t="shared" si="14"/>
        <v>176.28721541155866</v>
      </c>
      <c r="I81" s="74">
        <f t="shared" si="15"/>
        <v>29.525972703198207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8.75" customHeight="1">
      <c r="A82" s="13" t="s">
        <v>47</v>
      </c>
      <c r="B82" s="2" t="s">
        <v>4</v>
      </c>
      <c r="C82" s="18">
        <v>189.3</v>
      </c>
      <c r="D82" s="12">
        <v>107.4</v>
      </c>
      <c r="E82" s="17">
        <v>168.47</v>
      </c>
      <c r="F82" s="17">
        <v>171.413</v>
      </c>
      <c r="G82" s="12">
        <f t="shared" si="16"/>
        <v>101.7468985576067</v>
      </c>
      <c r="H82" s="11">
        <f t="shared" si="14"/>
        <v>90.55097728473322</v>
      </c>
      <c r="I82" s="74">
        <f t="shared" si="15"/>
        <v>-5.653101442393307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1:35" ht="18.75" customHeight="1">
      <c r="A83" s="62" t="s">
        <v>48</v>
      </c>
      <c r="B83" s="2" t="s">
        <v>4</v>
      </c>
      <c r="C83" s="18">
        <v>94.5</v>
      </c>
      <c r="D83" s="12">
        <v>114.25</v>
      </c>
      <c r="E83" s="17">
        <v>368.8</v>
      </c>
      <c r="F83" s="17">
        <v>376.042</v>
      </c>
      <c r="G83" s="12">
        <f t="shared" si="16"/>
        <v>101.96366594360087</v>
      </c>
      <c r="H83" s="11">
        <f t="shared" si="14"/>
        <v>397.9280423280423</v>
      </c>
      <c r="I83" s="74">
        <f t="shared" si="15"/>
        <v>-12.286334056399127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1:35" ht="18.75" customHeight="1">
      <c r="A84" s="13" t="s">
        <v>50</v>
      </c>
      <c r="B84" s="2" t="s">
        <v>4</v>
      </c>
      <c r="C84" s="18">
        <v>33.4</v>
      </c>
      <c r="D84" s="12">
        <v>107.8</v>
      </c>
      <c r="E84" s="17">
        <v>29.13</v>
      </c>
      <c r="F84" s="17">
        <v>29.513</v>
      </c>
      <c r="G84" s="12">
        <f>F84/E84*100</f>
        <v>101.31479574322006</v>
      </c>
      <c r="H84" s="11">
        <f>F84/C84*100</f>
        <v>88.3622754491018</v>
      </c>
      <c r="I84" s="74">
        <f>G84-D84</f>
        <v>-6.485204256779937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1:35" ht="18.75" customHeight="1">
      <c r="A85" s="62" t="s">
        <v>49</v>
      </c>
      <c r="B85" s="2" t="s">
        <v>4</v>
      </c>
      <c r="C85" s="18">
        <v>79</v>
      </c>
      <c r="D85" s="12">
        <v>101.7</v>
      </c>
      <c r="E85" s="17">
        <v>80.7</v>
      </c>
      <c r="F85" s="17">
        <v>81.798</v>
      </c>
      <c r="G85" s="12">
        <f t="shared" si="16"/>
        <v>101.36059479553903</v>
      </c>
      <c r="H85" s="11">
        <f t="shared" si="14"/>
        <v>103.54177215189873</v>
      </c>
      <c r="I85" s="74">
        <f t="shared" si="15"/>
        <v>-0.33940520446097366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</row>
    <row r="86" spans="1:35" ht="18.75" customHeight="1">
      <c r="A86" s="14" t="s">
        <v>51</v>
      </c>
      <c r="B86" s="2" t="s">
        <v>4</v>
      </c>
      <c r="C86" s="18">
        <v>179.9</v>
      </c>
      <c r="D86" s="12">
        <v>104.8</v>
      </c>
      <c r="E86" s="17">
        <v>194.223</v>
      </c>
      <c r="F86" s="17">
        <v>197.519</v>
      </c>
      <c r="G86" s="12">
        <f t="shared" si="16"/>
        <v>101.69701837578454</v>
      </c>
      <c r="H86" s="11">
        <f t="shared" si="14"/>
        <v>109.79377431906615</v>
      </c>
      <c r="I86" s="74">
        <f t="shared" si="15"/>
        <v>-3.1029816242154595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</row>
    <row r="87" spans="1:35" ht="18.75" customHeight="1">
      <c r="A87" s="62" t="s">
        <v>52</v>
      </c>
      <c r="B87" s="2" t="s">
        <v>4</v>
      </c>
      <c r="C87" s="18">
        <v>442</v>
      </c>
      <c r="D87" s="12">
        <v>116.7</v>
      </c>
      <c r="E87" s="17">
        <v>404.1</v>
      </c>
      <c r="F87" s="17">
        <v>419.859</v>
      </c>
      <c r="G87" s="12">
        <f t="shared" si="16"/>
        <v>103.89977728285076</v>
      </c>
      <c r="H87" s="11">
        <f t="shared" si="14"/>
        <v>94.99072398190044</v>
      </c>
      <c r="I87" s="74">
        <f t="shared" si="15"/>
        <v>-12.80022271714924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</row>
    <row r="88" spans="1:35" ht="18.75" customHeight="1">
      <c r="A88" s="62" t="s">
        <v>53</v>
      </c>
      <c r="B88" s="2" t="s">
        <v>4</v>
      </c>
      <c r="C88" s="18">
        <v>781</v>
      </c>
      <c r="D88" s="12">
        <v>107.1</v>
      </c>
      <c r="E88" s="17">
        <v>729.4</v>
      </c>
      <c r="F88" s="17">
        <v>744.417</v>
      </c>
      <c r="G88" s="12">
        <f t="shared" si="16"/>
        <v>102.05881546476556</v>
      </c>
      <c r="H88" s="11">
        <f t="shared" si="14"/>
        <v>95.31587708066581</v>
      </c>
      <c r="I88" s="74">
        <f t="shared" si="15"/>
        <v>-5.041184535234436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</row>
    <row r="89" spans="1:35" ht="18.75" customHeight="1">
      <c r="A89" s="62" t="s">
        <v>54</v>
      </c>
      <c r="B89" s="2" t="s">
        <v>4</v>
      </c>
      <c r="C89" s="18">
        <v>1993.7</v>
      </c>
      <c r="D89" s="12">
        <v>108.7</v>
      </c>
      <c r="E89" s="17">
        <v>1622.19</v>
      </c>
      <c r="F89" s="17">
        <v>1673.644</v>
      </c>
      <c r="G89" s="12">
        <f t="shared" si="16"/>
        <v>103.17188492100185</v>
      </c>
      <c r="H89" s="11">
        <f t="shared" si="14"/>
        <v>83.94663189045494</v>
      </c>
      <c r="I89" s="74">
        <f t="shared" si="15"/>
        <v>-5.528115078998155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</row>
    <row r="90" spans="1:35" ht="18.75" customHeight="1">
      <c r="A90" s="62" t="s">
        <v>55</v>
      </c>
      <c r="B90" s="2" t="s">
        <v>4</v>
      </c>
      <c r="C90" s="18">
        <v>254.2</v>
      </c>
      <c r="D90" s="12">
        <v>116.36</v>
      </c>
      <c r="E90" s="17">
        <v>95.2</v>
      </c>
      <c r="F90" s="17">
        <v>96.247</v>
      </c>
      <c r="G90" s="12">
        <f t="shared" si="16"/>
        <v>101.09978991596637</v>
      </c>
      <c r="H90" s="11">
        <f t="shared" si="14"/>
        <v>37.86270653029111</v>
      </c>
      <c r="I90" s="74">
        <f t="shared" si="15"/>
        <v>-15.26021008403363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</row>
    <row r="91" spans="1:35" ht="44.25" customHeight="1">
      <c r="A91" s="4" t="s">
        <v>61</v>
      </c>
      <c r="B91" s="15" t="s">
        <v>4</v>
      </c>
      <c r="C91" s="6">
        <f>C92+C96+C107</f>
        <v>17504.46</v>
      </c>
      <c r="D91" s="7">
        <v>109</v>
      </c>
      <c r="E91" s="6">
        <f>E92+E96+E107</f>
        <v>19913.688000000002</v>
      </c>
      <c r="F91" s="6">
        <v>31713.944</v>
      </c>
      <c r="G91" s="7">
        <f>F91/E91*100</f>
        <v>159.25700955041575</v>
      </c>
      <c r="H91" s="8">
        <f t="shared" si="14"/>
        <v>181.1763630526163</v>
      </c>
      <c r="I91" s="73">
        <f t="shared" si="15"/>
        <v>50.257009550415745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</row>
    <row r="92" spans="1:35" ht="20.25" customHeight="1">
      <c r="A92" s="4" t="s">
        <v>62</v>
      </c>
      <c r="B92" s="15" t="s">
        <v>4</v>
      </c>
      <c r="C92" s="6">
        <f>C93+C94+C95</f>
        <v>30.15</v>
      </c>
      <c r="D92" s="7">
        <v>450.7</v>
      </c>
      <c r="E92" s="6">
        <v>5.067</v>
      </c>
      <c r="F92" s="6">
        <v>12.121</v>
      </c>
      <c r="G92" s="7">
        <f>F92/E92*100</f>
        <v>239.21452536017367</v>
      </c>
      <c r="H92" s="8">
        <f>F92/C92*100</f>
        <v>40.20232172470979</v>
      </c>
      <c r="I92" s="73">
        <f t="shared" si="15"/>
        <v>-211.48547463982632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</row>
    <row r="93" spans="1:35" ht="18.75" customHeight="1">
      <c r="A93" s="60" t="s">
        <v>38</v>
      </c>
      <c r="B93" s="2" t="s">
        <v>4</v>
      </c>
      <c r="C93" s="9">
        <v>1.95</v>
      </c>
      <c r="D93" s="19">
        <v>100.5</v>
      </c>
      <c r="E93" s="81">
        <v>0</v>
      </c>
      <c r="F93" s="81">
        <v>3.6</v>
      </c>
      <c r="G93" s="12" t="s">
        <v>43</v>
      </c>
      <c r="H93" s="11">
        <f>F93/C93*100</f>
        <v>184.6153846153846</v>
      </c>
      <c r="I93" s="74" t="s">
        <v>43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</row>
    <row r="94" spans="1:35" ht="18.75" customHeight="1">
      <c r="A94" s="61" t="s">
        <v>45</v>
      </c>
      <c r="B94" s="2" t="s">
        <v>4</v>
      </c>
      <c r="C94" s="9">
        <v>0</v>
      </c>
      <c r="D94" s="19">
        <v>0</v>
      </c>
      <c r="E94" s="81">
        <v>0.32</v>
      </c>
      <c r="F94" s="81">
        <v>0.01</v>
      </c>
      <c r="G94" s="12">
        <f>F94/E94*100</f>
        <v>3.125</v>
      </c>
      <c r="H94" s="11" t="s">
        <v>87</v>
      </c>
      <c r="I94" s="74" t="s">
        <v>87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</row>
    <row r="95" spans="1:35" ht="18.75" customHeight="1">
      <c r="A95" s="62" t="s">
        <v>54</v>
      </c>
      <c r="B95" s="2" t="s">
        <v>4</v>
      </c>
      <c r="C95" s="9">
        <v>28.2</v>
      </c>
      <c r="D95" s="19">
        <v>103</v>
      </c>
      <c r="E95" s="81">
        <v>4.75</v>
      </c>
      <c r="F95" s="81">
        <v>8.511</v>
      </c>
      <c r="G95" s="12">
        <f>F95/E95*100</f>
        <v>179.17894736842103</v>
      </c>
      <c r="H95" s="11">
        <f t="shared" si="14"/>
        <v>30.180851063829785</v>
      </c>
      <c r="I95" s="74">
        <f t="shared" si="15"/>
        <v>76.17894736842103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</row>
    <row r="96" spans="1:35" ht="18.75" customHeight="1">
      <c r="A96" s="4" t="s">
        <v>63</v>
      </c>
      <c r="B96" s="15" t="s">
        <v>4</v>
      </c>
      <c r="C96" s="6">
        <f>SUM(C97:C106)</f>
        <v>16833.96</v>
      </c>
      <c r="D96" s="7">
        <v>108.9</v>
      </c>
      <c r="E96" s="6">
        <f>SUM(E97:E106)</f>
        <v>19603.603000000003</v>
      </c>
      <c r="F96" s="6">
        <v>31364.99</v>
      </c>
      <c r="G96" s="7">
        <f>F96/E96*100</f>
        <v>159.99604766531948</v>
      </c>
      <c r="H96" s="8">
        <f aca="true" t="shared" si="17" ref="H96:H107">F96/C96*100</f>
        <v>186.3197370078104</v>
      </c>
      <c r="I96" s="73">
        <f aca="true" t="shared" si="18" ref="I96:I111">G96-D96</f>
        <v>51.096047665319475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</row>
    <row r="97" spans="1:35" ht="18.75" customHeight="1">
      <c r="A97" s="60" t="s">
        <v>38</v>
      </c>
      <c r="B97" s="2" t="s">
        <v>4</v>
      </c>
      <c r="C97" s="9">
        <v>2602.12</v>
      </c>
      <c r="D97" s="19">
        <v>108.26</v>
      </c>
      <c r="E97" s="81">
        <v>2304.998</v>
      </c>
      <c r="F97" s="81">
        <v>3875.659</v>
      </c>
      <c r="G97" s="12">
        <f aca="true" t="shared" si="19" ref="G97:G106">F97/E97*100</f>
        <v>168.14153417920537</v>
      </c>
      <c r="H97" s="11">
        <f t="shared" si="17"/>
        <v>148.94236238144282</v>
      </c>
      <c r="I97" s="74">
        <f t="shared" si="18"/>
        <v>59.88153417920536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</row>
    <row r="98" spans="1:35" ht="18.75" customHeight="1">
      <c r="A98" s="61" t="s">
        <v>45</v>
      </c>
      <c r="B98" s="2" t="s">
        <v>4</v>
      </c>
      <c r="C98" s="9">
        <v>366.6</v>
      </c>
      <c r="D98" s="19">
        <v>124.2</v>
      </c>
      <c r="E98" s="81">
        <v>264.65</v>
      </c>
      <c r="F98" s="81">
        <v>312.415</v>
      </c>
      <c r="G98" s="12">
        <f t="shared" si="19"/>
        <v>118.0483657661062</v>
      </c>
      <c r="H98" s="11">
        <f t="shared" si="17"/>
        <v>85.21958537915985</v>
      </c>
      <c r="I98" s="74">
        <f t="shared" si="18"/>
        <v>-6.151634233893802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</row>
    <row r="99" spans="1:35" ht="18.75" customHeight="1">
      <c r="A99" s="62" t="s">
        <v>46</v>
      </c>
      <c r="B99" s="2" t="s">
        <v>4</v>
      </c>
      <c r="C99" s="20">
        <v>1052.7</v>
      </c>
      <c r="D99" s="12">
        <v>109.1</v>
      </c>
      <c r="E99" s="81">
        <v>1231.246</v>
      </c>
      <c r="F99" s="81">
        <v>1928.08</v>
      </c>
      <c r="G99" s="12">
        <f t="shared" si="19"/>
        <v>156.5958386869886</v>
      </c>
      <c r="H99" s="11">
        <f t="shared" si="17"/>
        <v>183.1556948798328</v>
      </c>
      <c r="I99" s="74">
        <f t="shared" si="18"/>
        <v>47.495838686988606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</row>
    <row r="100" spans="1:35" ht="18.75" customHeight="1">
      <c r="A100" s="62" t="s">
        <v>48</v>
      </c>
      <c r="B100" s="2" t="s">
        <v>4</v>
      </c>
      <c r="C100" s="20">
        <v>178.64</v>
      </c>
      <c r="D100" s="12">
        <v>100</v>
      </c>
      <c r="E100" s="81">
        <v>0</v>
      </c>
      <c r="F100" s="81">
        <v>176.454</v>
      </c>
      <c r="G100" s="12" t="s">
        <v>43</v>
      </c>
      <c r="H100" s="11">
        <f t="shared" si="17"/>
        <v>98.77630989699956</v>
      </c>
      <c r="I100" s="74" t="s">
        <v>43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</row>
    <row r="101" spans="1:35" ht="18.75" customHeight="1">
      <c r="A101" s="62" t="s">
        <v>49</v>
      </c>
      <c r="B101" s="2" t="s">
        <v>4</v>
      </c>
      <c r="C101" s="20">
        <v>17.6</v>
      </c>
      <c r="D101" s="12">
        <v>113.4</v>
      </c>
      <c r="E101" s="81">
        <v>13.333</v>
      </c>
      <c r="F101" s="81">
        <v>12.576</v>
      </c>
      <c r="G101" s="12">
        <f>F101/E101*100</f>
        <v>94.32235805895147</v>
      </c>
      <c r="H101" s="11">
        <f>F101/C101*100</f>
        <v>71.45454545454545</v>
      </c>
      <c r="I101" s="74">
        <f>G101-D101</f>
        <v>-19.07764194104854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</row>
    <row r="102" spans="1:35" ht="18.75" customHeight="1">
      <c r="A102" s="13" t="s">
        <v>50</v>
      </c>
      <c r="B102" s="2" t="s">
        <v>4</v>
      </c>
      <c r="C102" s="18">
        <v>21</v>
      </c>
      <c r="D102" s="12">
        <v>105.8</v>
      </c>
      <c r="E102" s="81">
        <v>21.764</v>
      </c>
      <c r="F102" s="81">
        <v>36.7</v>
      </c>
      <c r="G102" s="12">
        <f>F102/E102*100</f>
        <v>168.62709060834408</v>
      </c>
      <c r="H102" s="11">
        <f t="shared" si="17"/>
        <v>174.7619047619048</v>
      </c>
      <c r="I102" s="74">
        <f>G102-D102</f>
        <v>62.82709060834408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</row>
    <row r="103" spans="1:35" ht="18.75" customHeight="1">
      <c r="A103" s="62" t="s">
        <v>52</v>
      </c>
      <c r="B103" s="2" t="s">
        <v>4</v>
      </c>
      <c r="C103" s="20">
        <v>2546.1</v>
      </c>
      <c r="D103" s="12">
        <v>110.5</v>
      </c>
      <c r="E103" s="81">
        <v>3046.375</v>
      </c>
      <c r="F103" s="81">
        <v>4914.442</v>
      </c>
      <c r="G103" s="12">
        <f t="shared" si="19"/>
        <v>161.3209798531041</v>
      </c>
      <c r="H103" s="11">
        <f t="shared" si="17"/>
        <v>193.01842032913083</v>
      </c>
      <c r="I103" s="74">
        <f t="shared" si="18"/>
        <v>50.82097985310409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</row>
    <row r="104" spans="1:35" ht="18.75" customHeight="1">
      <c r="A104" s="62" t="s">
        <v>53</v>
      </c>
      <c r="B104" s="2" t="s">
        <v>4</v>
      </c>
      <c r="C104" s="20">
        <v>2585.5</v>
      </c>
      <c r="D104" s="12">
        <v>107.5</v>
      </c>
      <c r="E104" s="81">
        <v>2841.147</v>
      </c>
      <c r="F104" s="81">
        <v>4739.249</v>
      </c>
      <c r="G104" s="12">
        <f t="shared" si="19"/>
        <v>166.80759566470863</v>
      </c>
      <c r="H104" s="11">
        <f t="shared" si="17"/>
        <v>183.30106362405724</v>
      </c>
      <c r="I104" s="74">
        <f t="shared" si="18"/>
        <v>59.30759566470863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</row>
    <row r="105" spans="1:35" ht="18.75" customHeight="1">
      <c r="A105" s="62" t="s">
        <v>54</v>
      </c>
      <c r="B105" s="2" t="s">
        <v>4</v>
      </c>
      <c r="C105" s="20">
        <v>7458.1</v>
      </c>
      <c r="D105" s="12">
        <v>107.5</v>
      </c>
      <c r="E105" s="81">
        <v>9874.332</v>
      </c>
      <c r="F105" s="81">
        <v>15365.288</v>
      </c>
      <c r="G105" s="12">
        <f>F105/E105*100</f>
        <v>155.60837938201794</v>
      </c>
      <c r="H105" s="11">
        <f>F105/C105*100</f>
        <v>206.021480001609</v>
      </c>
      <c r="I105" s="74">
        <f>G105-D105</f>
        <v>48.108379382017944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</row>
    <row r="106" spans="1:35" ht="18.75" customHeight="1">
      <c r="A106" s="62" t="s">
        <v>55</v>
      </c>
      <c r="B106" s="2" t="s">
        <v>4</v>
      </c>
      <c r="C106" s="20">
        <v>5.6</v>
      </c>
      <c r="D106" s="12">
        <v>110</v>
      </c>
      <c r="E106" s="81">
        <v>5.758</v>
      </c>
      <c r="F106" s="81">
        <v>4.127</v>
      </c>
      <c r="G106" s="12">
        <f t="shared" si="19"/>
        <v>71.67419242792636</v>
      </c>
      <c r="H106" s="11">
        <f t="shared" si="17"/>
        <v>73.69642857142857</v>
      </c>
      <c r="I106" s="74">
        <f t="shared" si="18"/>
        <v>-38.32580757207364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</row>
    <row r="107" spans="1:35" ht="41.25" customHeight="1">
      <c r="A107" s="4" t="s">
        <v>64</v>
      </c>
      <c r="B107" s="15" t="s">
        <v>4</v>
      </c>
      <c r="C107" s="6">
        <f>SUM(C108:C111)</f>
        <v>640.35</v>
      </c>
      <c r="D107" s="7">
        <v>107.3</v>
      </c>
      <c r="E107" s="6">
        <f>SUM(E108:E111)</f>
        <v>305.01800000000003</v>
      </c>
      <c r="F107" s="6">
        <v>336.833</v>
      </c>
      <c r="G107" s="7">
        <f>F107/E107*100</f>
        <v>110.43053196860512</v>
      </c>
      <c r="H107" s="8">
        <f t="shared" si="17"/>
        <v>52.60138986491762</v>
      </c>
      <c r="I107" s="73">
        <f t="shared" si="18"/>
        <v>3.1305319686051263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</row>
    <row r="108" spans="1:35" ht="18.75" customHeight="1">
      <c r="A108" s="60" t="s">
        <v>38</v>
      </c>
      <c r="B108" s="2" t="s">
        <v>4</v>
      </c>
      <c r="C108" s="20">
        <v>506.65</v>
      </c>
      <c r="D108" s="12">
        <v>107.38</v>
      </c>
      <c r="E108" s="17">
        <f>185.893+0.912</f>
        <v>186.805</v>
      </c>
      <c r="F108" s="17">
        <v>206.411</v>
      </c>
      <c r="G108" s="12">
        <f>F108/E108*100</f>
        <v>110.49543641765479</v>
      </c>
      <c r="H108" s="11">
        <f>F108/C108*100</f>
        <v>40.74035330109543</v>
      </c>
      <c r="I108" s="74">
        <f t="shared" si="18"/>
        <v>3.1154364176547915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</row>
    <row r="109" spans="1:35" ht="17.25" customHeight="1">
      <c r="A109" s="13" t="s">
        <v>47</v>
      </c>
      <c r="B109" s="2" t="s">
        <v>4</v>
      </c>
      <c r="C109" s="20">
        <v>7.7</v>
      </c>
      <c r="D109" s="12">
        <v>106.9</v>
      </c>
      <c r="E109" s="17">
        <v>7.386</v>
      </c>
      <c r="F109" s="17">
        <v>8.172</v>
      </c>
      <c r="G109" s="12">
        <f>F109/E109*100</f>
        <v>110.64175467099919</v>
      </c>
      <c r="H109" s="11">
        <f>F109/C109*100</f>
        <v>106.12987012987014</v>
      </c>
      <c r="I109" s="74">
        <f t="shared" si="18"/>
        <v>3.7417546709991854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</row>
    <row r="110" spans="1:35" ht="17.25" customHeight="1">
      <c r="A110" s="62" t="s">
        <v>49</v>
      </c>
      <c r="B110" s="2" t="s">
        <v>4</v>
      </c>
      <c r="C110" s="20">
        <v>10.6</v>
      </c>
      <c r="D110" s="12">
        <v>108.2</v>
      </c>
      <c r="E110" s="17">
        <v>10.615</v>
      </c>
      <c r="F110" s="17">
        <v>11.55</v>
      </c>
      <c r="G110" s="12">
        <f>F110/E110*100</f>
        <v>108.80829015544042</v>
      </c>
      <c r="H110" s="11">
        <f>F110/C110*100</f>
        <v>108.96226415094341</v>
      </c>
      <c r="I110" s="74">
        <f t="shared" si="18"/>
        <v>0.6082901554404145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</row>
    <row r="111" spans="1:35" ht="19.5" customHeight="1">
      <c r="A111" s="62" t="s">
        <v>53</v>
      </c>
      <c r="B111" s="2" t="s">
        <v>4</v>
      </c>
      <c r="C111" s="20">
        <v>115.4</v>
      </c>
      <c r="D111" s="12">
        <v>107.9</v>
      </c>
      <c r="E111" s="17">
        <v>100.212</v>
      </c>
      <c r="F111" s="17">
        <v>110.7</v>
      </c>
      <c r="G111" s="12">
        <f>F111/E111*100</f>
        <v>110.46581247754762</v>
      </c>
      <c r="H111" s="11">
        <f>F111/C111*100</f>
        <v>95.92720970537262</v>
      </c>
      <c r="I111" s="74">
        <f t="shared" si="18"/>
        <v>2.5658124775476097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</row>
    <row r="112" spans="1:35" ht="60" customHeight="1">
      <c r="A112" s="21" t="s">
        <v>65</v>
      </c>
      <c r="B112" s="2"/>
      <c r="C112" s="18"/>
      <c r="D112" s="17"/>
      <c r="E112" s="17"/>
      <c r="F112" s="17"/>
      <c r="G112" s="17"/>
      <c r="H112" s="11"/>
      <c r="I112" s="76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</row>
    <row r="113" spans="1:35" ht="40.5" customHeight="1">
      <c r="A113" s="4" t="s">
        <v>66</v>
      </c>
      <c r="B113" s="22" t="s">
        <v>5</v>
      </c>
      <c r="C113" s="23">
        <f>SUM(C114:C116)</f>
        <v>187.07</v>
      </c>
      <c r="D113" s="7">
        <v>100.6</v>
      </c>
      <c r="E113" s="23">
        <f>SUM(E114:E116)</f>
        <v>46.054</v>
      </c>
      <c r="F113" s="23">
        <f>SUM(F114:F116)</f>
        <v>46.054</v>
      </c>
      <c r="G113" s="7">
        <f aca="true" t="shared" si="20" ref="G113:G121">F113/E113*100</f>
        <v>100</v>
      </c>
      <c r="H113" s="8">
        <f aca="true" t="shared" si="21" ref="H113:H121">F113/C113*100</f>
        <v>24.61859197091998</v>
      </c>
      <c r="I113" s="73">
        <f aca="true" t="shared" si="22" ref="I113:I121">G113-D113</f>
        <v>-0.5999999999999943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</row>
    <row r="114" spans="1:35" ht="21.75" customHeight="1">
      <c r="A114" s="62" t="s">
        <v>38</v>
      </c>
      <c r="B114" s="24" t="s">
        <v>5</v>
      </c>
      <c r="C114" s="25">
        <v>167.85</v>
      </c>
      <c r="D114" s="12">
        <v>100.3</v>
      </c>
      <c r="E114" s="26">
        <v>36.054</v>
      </c>
      <c r="F114" s="26">
        <v>36.054</v>
      </c>
      <c r="G114" s="12">
        <f>F114/E114*100</f>
        <v>100</v>
      </c>
      <c r="H114" s="11">
        <f>F114/C114*100</f>
        <v>21.479892761394105</v>
      </c>
      <c r="I114" s="74">
        <f>G114-D114</f>
        <v>-0.29999999999999716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</row>
    <row r="115" spans="1:35" ht="20.25" customHeight="1">
      <c r="A115" s="62" t="s">
        <v>54</v>
      </c>
      <c r="B115" s="24" t="s">
        <v>5</v>
      </c>
      <c r="C115" s="26">
        <v>18.12</v>
      </c>
      <c r="D115" s="12">
        <v>100</v>
      </c>
      <c r="E115" s="82">
        <v>9</v>
      </c>
      <c r="F115" s="82">
        <v>9</v>
      </c>
      <c r="G115" s="12">
        <f t="shared" si="20"/>
        <v>100</v>
      </c>
      <c r="H115" s="11">
        <f t="shared" si="21"/>
        <v>49.668874172185426</v>
      </c>
      <c r="I115" s="74">
        <f t="shared" si="22"/>
        <v>0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</row>
    <row r="116" spans="1:35" ht="18.75" customHeight="1">
      <c r="A116" s="62" t="s">
        <v>48</v>
      </c>
      <c r="B116" s="24" t="s">
        <v>5</v>
      </c>
      <c r="C116" s="26">
        <v>1.1</v>
      </c>
      <c r="D116" s="12">
        <v>100</v>
      </c>
      <c r="E116" s="82">
        <v>1</v>
      </c>
      <c r="F116" s="82">
        <v>1</v>
      </c>
      <c r="G116" s="12">
        <f t="shared" si="20"/>
        <v>100</v>
      </c>
      <c r="H116" s="11">
        <f t="shared" si="21"/>
        <v>90.9090909090909</v>
      </c>
      <c r="I116" s="74">
        <f t="shared" si="22"/>
        <v>0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</row>
    <row r="117" spans="1:35" ht="22.5" customHeight="1">
      <c r="A117" s="4" t="s">
        <v>93</v>
      </c>
      <c r="B117" s="22" t="s">
        <v>94</v>
      </c>
      <c r="C117" s="23">
        <v>144.6</v>
      </c>
      <c r="D117" s="7">
        <v>102.1</v>
      </c>
      <c r="E117" s="23">
        <v>141.26</v>
      </c>
      <c r="F117" s="23">
        <v>116.021</v>
      </c>
      <c r="G117" s="7">
        <f t="shared" si="20"/>
        <v>82.13294634008213</v>
      </c>
      <c r="H117" s="8">
        <f t="shared" si="21"/>
        <v>80.23582295988936</v>
      </c>
      <c r="I117" s="73">
        <f>G117-D117</f>
        <v>-19.967053659917866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</row>
    <row r="118" spans="1:35" ht="22.5" customHeight="1">
      <c r="A118" s="62" t="s">
        <v>38</v>
      </c>
      <c r="B118" s="24" t="s">
        <v>94</v>
      </c>
      <c r="C118" s="25">
        <v>56.8</v>
      </c>
      <c r="D118" s="12">
        <v>100.18</v>
      </c>
      <c r="E118" s="26">
        <v>53.9</v>
      </c>
      <c r="F118" s="26">
        <v>28.221</v>
      </c>
      <c r="G118" s="12">
        <f t="shared" si="20"/>
        <v>52.358070500927646</v>
      </c>
      <c r="H118" s="11">
        <f t="shared" si="21"/>
        <v>49.684859154929576</v>
      </c>
      <c r="I118" s="74">
        <f t="shared" si="22"/>
        <v>-47.82192949907236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</row>
    <row r="119" spans="1:35" ht="22.5" customHeight="1">
      <c r="A119" s="62" t="s">
        <v>48</v>
      </c>
      <c r="B119" s="24" t="s">
        <v>94</v>
      </c>
      <c r="C119" s="25">
        <v>75</v>
      </c>
      <c r="D119" s="12">
        <v>100</v>
      </c>
      <c r="E119" s="26">
        <v>74.08</v>
      </c>
      <c r="F119" s="26">
        <v>74.3</v>
      </c>
      <c r="G119" s="12">
        <f t="shared" si="20"/>
        <v>100.29697624190064</v>
      </c>
      <c r="H119" s="11">
        <f t="shared" si="21"/>
        <v>99.06666666666666</v>
      </c>
      <c r="I119" s="74">
        <f t="shared" si="22"/>
        <v>0.2969762419006372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</row>
    <row r="120" spans="1:35" ht="22.5" customHeight="1">
      <c r="A120" s="62" t="s">
        <v>52</v>
      </c>
      <c r="B120" s="24" t="s">
        <v>94</v>
      </c>
      <c r="C120" s="25">
        <v>8.7</v>
      </c>
      <c r="D120" s="12">
        <v>101.2</v>
      </c>
      <c r="E120" s="26">
        <v>9.2</v>
      </c>
      <c r="F120" s="26">
        <v>9.3</v>
      </c>
      <c r="G120" s="12">
        <f t="shared" si="20"/>
        <v>101.08695652173914</v>
      </c>
      <c r="H120" s="11">
        <f t="shared" si="21"/>
        <v>106.89655172413795</v>
      </c>
      <c r="I120" s="74">
        <f t="shared" si="22"/>
        <v>-0.11304347826086314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</row>
    <row r="121" spans="1:35" ht="22.5" customHeight="1">
      <c r="A121" s="62" t="s">
        <v>54</v>
      </c>
      <c r="B121" s="24" t="s">
        <v>94</v>
      </c>
      <c r="C121" s="27">
        <v>4.1</v>
      </c>
      <c r="D121" s="12">
        <v>105.1</v>
      </c>
      <c r="E121" s="26">
        <v>4.08</v>
      </c>
      <c r="F121" s="26">
        <v>4.34</v>
      </c>
      <c r="G121" s="12">
        <f t="shared" si="20"/>
        <v>106.37254901960785</v>
      </c>
      <c r="H121" s="11">
        <f t="shared" si="21"/>
        <v>105.85365853658537</v>
      </c>
      <c r="I121" s="74">
        <f t="shared" si="22"/>
        <v>1.272549019607851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</row>
    <row r="122" spans="1:35" ht="18.75">
      <c r="A122" s="16" t="s">
        <v>8</v>
      </c>
      <c r="B122" s="22" t="s">
        <v>7</v>
      </c>
      <c r="C122" s="28">
        <v>4.29</v>
      </c>
      <c r="D122" s="7">
        <v>101.8</v>
      </c>
      <c r="E122" s="28">
        <f>SUM(E123:E126)</f>
        <v>3.683</v>
      </c>
      <c r="F122" s="28">
        <v>2.992</v>
      </c>
      <c r="G122" s="7">
        <f aca="true" t="shared" si="23" ref="G122:G160">F122/E122*100</f>
        <v>81.23812109693185</v>
      </c>
      <c r="H122" s="8">
        <f aca="true" t="shared" si="24" ref="H122:H133">F122/C122*100</f>
        <v>69.74358974358974</v>
      </c>
      <c r="I122" s="73">
        <f>G122-D122</f>
        <v>-20.56187890306815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</row>
    <row r="123" spans="1:35" ht="18.75">
      <c r="A123" s="62" t="s">
        <v>48</v>
      </c>
      <c r="B123" s="1" t="s">
        <v>7</v>
      </c>
      <c r="C123" s="29">
        <v>0.09</v>
      </c>
      <c r="D123" s="12">
        <v>150</v>
      </c>
      <c r="E123" s="26">
        <v>0</v>
      </c>
      <c r="F123" s="26">
        <v>0</v>
      </c>
      <c r="G123" s="19" t="s">
        <v>87</v>
      </c>
      <c r="H123" s="11">
        <f t="shared" si="24"/>
        <v>0</v>
      </c>
      <c r="I123" s="79" t="s">
        <v>87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</row>
    <row r="124" spans="1:35" ht="18.75">
      <c r="A124" s="62" t="s">
        <v>49</v>
      </c>
      <c r="B124" s="1" t="s">
        <v>7</v>
      </c>
      <c r="C124" s="29">
        <v>0.55</v>
      </c>
      <c r="D124" s="12">
        <v>122</v>
      </c>
      <c r="E124" s="26">
        <v>0.304</v>
      </c>
      <c r="F124" s="26">
        <v>0.193</v>
      </c>
      <c r="G124" s="12">
        <f t="shared" si="23"/>
        <v>63.486842105263165</v>
      </c>
      <c r="H124" s="11">
        <f t="shared" si="24"/>
        <v>35.090909090909086</v>
      </c>
      <c r="I124" s="74">
        <f aca="true" t="shared" si="25" ref="I124:I133">G124-D124</f>
        <v>-58.513157894736835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</row>
    <row r="125" spans="1:35" ht="18.75">
      <c r="A125" s="62" t="s">
        <v>53</v>
      </c>
      <c r="B125" s="1" t="s">
        <v>7</v>
      </c>
      <c r="C125" s="29">
        <v>3.27</v>
      </c>
      <c r="D125" s="12">
        <v>101.2</v>
      </c>
      <c r="E125" s="26">
        <v>3.051</v>
      </c>
      <c r="F125" s="26">
        <v>2.429</v>
      </c>
      <c r="G125" s="12">
        <f t="shared" si="23"/>
        <v>79.6132415601442</v>
      </c>
      <c r="H125" s="11">
        <f t="shared" si="24"/>
        <v>74.28134556574923</v>
      </c>
      <c r="I125" s="74">
        <f t="shared" si="25"/>
        <v>-21.5867584398558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</row>
    <row r="126" spans="1:35" ht="18.75">
      <c r="A126" s="62" t="s">
        <v>54</v>
      </c>
      <c r="B126" s="1" t="s">
        <v>7</v>
      </c>
      <c r="C126" s="29">
        <v>0.35</v>
      </c>
      <c r="D126" s="12">
        <v>109.4</v>
      </c>
      <c r="E126" s="26">
        <v>0.328</v>
      </c>
      <c r="F126" s="26">
        <v>0.369</v>
      </c>
      <c r="G126" s="12">
        <f t="shared" si="23"/>
        <v>112.5</v>
      </c>
      <c r="H126" s="11">
        <f t="shared" si="24"/>
        <v>105.42857142857143</v>
      </c>
      <c r="I126" s="74">
        <f t="shared" si="25"/>
        <v>3.0999999999999943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</row>
    <row r="127" spans="1:35" ht="18.75">
      <c r="A127" s="16" t="s">
        <v>9</v>
      </c>
      <c r="B127" s="31" t="s">
        <v>7</v>
      </c>
      <c r="C127" s="28">
        <f>C128</f>
        <v>0.035</v>
      </c>
      <c r="D127" s="7">
        <v>116.7</v>
      </c>
      <c r="E127" s="28">
        <f>E128</f>
        <v>0.034</v>
      </c>
      <c r="F127" s="28">
        <f>F128</f>
        <v>0.018</v>
      </c>
      <c r="G127" s="7">
        <f t="shared" si="23"/>
        <v>52.941176470588225</v>
      </c>
      <c r="H127" s="8">
        <f t="shared" si="24"/>
        <v>51.42857142857142</v>
      </c>
      <c r="I127" s="73">
        <f t="shared" si="25"/>
        <v>-63.75882352941178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</row>
    <row r="128" spans="1:35" ht="18.75">
      <c r="A128" s="62" t="s">
        <v>53</v>
      </c>
      <c r="B128" s="1" t="s">
        <v>7</v>
      </c>
      <c r="C128" s="29">
        <v>0.035</v>
      </c>
      <c r="D128" s="12">
        <v>116.7</v>
      </c>
      <c r="E128" s="30">
        <v>0.034</v>
      </c>
      <c r="F128" s="30">
        <v>0.018</v>
      </c>
      <c r="G128" s="12">
        <f t="shared" si="23"/>
        <v>52.941176470588225</v>
      </c>
      <c r="H128" s="11">
        <f t="shared" si="24"/>
        <v>51.42857142857142</v>
      </c>
      <c r="I128" s="74">
        <f t="shared" si="25"/>
        <v>-63.75882352941178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</row>
    <row r="129" spans="1:35" ht="37.5">
      <c r="A129" s="4" t="s">
        <v>67</v>
      </c>
      <c r="B129" s="22" t="s">
        <v>7</v>
      </c>
      <c r="C129" s="7">
        <f>SUM(C130:C131)</f>
        <v>4.51</v>
      </c>
      <c r="D129" s="7">
        <v>101.1</v>
      </c>
      <c r="E129" s="23">
        <f>SUM(E130:E131)</f>
        <v>4.2096</v>
      </c>
      <c r="F129" s="23">
        <v>4.052</v>
      </c>
      <c r="G129" s="7">
        <f t="shared" si="23"/>
        <v>96.25617635879892</v>
      </c>
      <c r="H129" s="8">
        <f t="shared" si="24"/>
        <v>89.84478935698448</v>
      </c>
      <c r="I129" s="73">
        <f t="shared" si="25"/>
        <v>-4.84382364120107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</row>
    <row r="130" spans="1:35" ht="18.75">
      <c r="A130" s="60" t="s">
        <v>38</v>
      </c>
      <c r="B130" s="1" t="s">
        <v>7</v>
      </c>
      <c r="C130" s="32">
        <v>3.59</v>
      </c>
      <c r="D130" s="12">
        <v>101.1</v>
      </c>
      <c r="E130" s="26">
        <v>3.314</v>
      </c>
      <c r="F130" s="26">
        <v>3.887</v>
      </c>
      <c r="G130" s="12">
        <f t="shared" si="23"/>
        <v>117.29028364514183</v>
      </c>
      <c r="H130" s="11">
        <f t="shared" si="24"/>
        <v>108.27298050139275</v>
      </c>
      <c r="I130" s="74">
        <f t="shared" si="25"/>
        <v>16.190283645141832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</row>
    <row r="131" spans="1:35" ht="18.75">
      <c r="A131" s="62" t="s">
        <v>54</v>
      </c>
      <c r="B131" s="1" t="s">
        <v>7</v>
      </c>
      <c r="C131" s="32">
        <v>0.92</v>
      </c>
      <c r="D131" s="12">
        <v>101.1</v>
      </c>
      <c r="E131" s="82">
        <v>0.8956</v>
      </c>
      <c r="F131" s="82">
        <v>0.165</v>
      </c>
      <c r="G131" s="12">
        <f t="shared" si="23"/>
        <v>18.423403305046897</v>
      </c>
      <c r="H131" s="11">
        <f t="shared" si="24"/>
        <v>17.934782608695652</v>
      </c>
      <c r="I131" s="74">
        <f t="shared" si="25"/>
        <v>-82.6765966949531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</row>
    <row r="132" spans="1:35" ht="18.75">
      <c r="A132" s="16" t="s">
        <v>68</v>
      </c>
      <c r="B132" s="33" t="s">
        <v>77</v>
      </c>
      <c r="C132" s="23">
        <f>C133</f>
        <v>17.29</v>
      </c>
      <c r="D132" s="7">
        <v>111.4</v>
      </c>
      <c r="E132" s="23">
        <f>E133</f>
        <v>16.681</v>
      </c>
      <c r="F132" s="23">
        <f>F133</f>
        <v>16.859</v>
      </c>
      <c r="G132" s="7">
        <f t="shared" si="23"/>
        <v>101.06708230921409</v>
      </c>
      <c r="H132" s="8">
        <f t="shared" si="24"/>
        <v>97.50722961249278</v>
      </c>
      <c r="I132" s="73">
        <f t="shared" si="25"/>
        <v>-10.33291769078592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</row>
    <row r="133" spans="1:35" ht="22.5" customHeight="1">
      <c r="A133" s="60" t="s">
        <v>38</v>
      </c>
      <c r="B133" s="34" t="s">
        <v>77</v>
      </c>
      <c r="C133" s="25">
        <v>17.29</v>
      </c>
      <c r="D133" s="12">
        <v>111.4</v>
      </c>
      <c r="E133" s="26">
        <v>16.681</v>
      </c>
      <c r="F133" s="26">
        <v>16.859</v>
      </c>
      <c r="G133" s="12">
        <f t="shared" si="23"/>
        <v>101.06708230921409</v>
      </c>
      <c r="H133" s="11">
        <f t="shared" si="24"/>
        <v>97.50722961249278</v>
      </c>
      <c r="I133" s="74">
        <f t="shared" si="25"/>
        <v>-10.33291769078592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</row>
    <row r="134" spans="1:35" ht="22.5" customHeight="1">
      <c r="A134" s="4" t="s">
        <v>69</v>
      </c>
      <c r="B134" s="33" t="s">
        <v>70</v>
      </c>
      <c r="C134" s="23">
        <f>C135</f>
        <v>0</v>
      </c>
      <c r="D134" s="7">
        <v>109</v>
      </c>
      <c r="E134" s="23">
        <f>E135</f>
        <v>0</v>
      </c>
      <c r="F134" s="23">
        <f>F135</f>
        <v>31.3</v>
      </c>
      <c r="G134" s="7" t="s">
        <v>43</v>
      </c>
      <c r="H134" s="7" t="s">
        <v>43</v>
      </c>
      <c r="I134" s="7" t="s">
        <v>43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</row>
    <row r="135" spans="1:35" ht="22.5" customHeight="1">
      <c r="A135" s="62" t="s">
        <v>54</v>
      </c>
      <c r="B135" s="1" t="s">
        <v>7</v>
      </c>
      <c r="C135" s="25">
        <v>0</v>
      </c>
      <c r="D135" s="12">
        <v>0</v>
      </c>
      <c r="E135" s="26">
        <v>0</v>
      </c>
      <c r="F135" s="26">
        <v>31.3</v>
      </c>
      <c r="G135" s="12" t="s">
        <v>43</v>
      </c>
      <c r="H135" s="11" t="s">
        <v>43</v>
      </c>
      <c r="I135" s="11" t="s">
        <v>43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</row>
    <row r="136" spans="1:35" ht="22.5" customHeight="1">
      <c r="A136" s="4" t="s">
        <v>71</v>
      </c>
      <c r="B136" s="33" t="s">
        <v>70</v>
      </c>
      <c r="C136" s="23">
        <f>C137</f>
        <v>167.1</v>
      </c>
      <c r="D136" s="7">
        <v>101.3</v>
      </c>
      <c r="E136" s="23">
        <f>E137</f>
        <v>177.396</v>
      </c>
      <c r="F136" s="23">
        <f>F137</f>
        <v>55.397</v>
      </c>
      <c r="G136" s="7">
        <f>F136/E136*100</f>
        <v>31.22787436018851</v>
      </c>
      <c r="H136" s="8">
        <f aca="true" t="shared" si="26" ref="H136:H144">F136/C136*100</f>
        <v>33.152004787552364</v>
      </c>
      <c r="I136" s="73">
        <f aca="true" t="shared" si="27" ref="I136:I151">G136-D136</f>
        <v>-70.07212563981149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</row>
    <row r="137" spans="1:35" ht="22.5" customHeight="1">
      <c r="A137" s="62" t="s">
        <v>54</v>
      </c>
      <c r="B137" s="1" t="s">
        <v>7</v>
      </c>
      <c r="C137" s="25">
        <v>167.1</v>
      </c>
      <c r="D137" s="12">
        <v>101.3</v>
      </c>
      <c r="E137" s="26">
        <v>177.396</v>
      </c>
      <c r="F137" s="26">
        <v>55.397</v>
      </c>
      <c r="G137" s="12">
        <f>F137/E137*100</f>
        <v>31.22787436018851</v>
      </c>
      <c r="H137" s="11">
        <f t="shared" si="26"/>
        <v>33.152004787552364</v>
      </c>
      <c r="I137" s="74">
        <f t="shared" si="27"/>
        <v>-70.07212563981149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</row>
    <row r="138" spans="1:35" ht="18.75">
      <c r="A138" s="16" t="s">
        <v>10</v>
      </c>
      <c r="B138" s="31" t="s">
        <v>11</v>
      </c>
      <c r="C138" s="23">
        <f>C139</f>
        <v>8.4</v>
      </c>
      <c r="D138" s="7">
        <v>100.5</v>
      </c>
      <c r="E138" s="23">
        <f>E139</f>
        <v>18.07</v>
      </c>
      <c r="F138" s="23">
        <f>F139</f>
        <v>5.16</v>
      </c>
      <c r="G138" s="7">
        <f t="shared" si="23"/>
        <v>28.555617044825677</v>
      </c>
      <c r="H138" s="8">
        <f t="shared" si="26"/>
        <v>61.42857142857143</v>
      </c>
      <c r="I138" s="73">
        <f t="shared" si="27"/>
        <v>-71.94438295517432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</row>
    <row r="139" spans="1:35" ht="18.75">
      <c r="A139" s="64" t="s">
        <v>52</v>
      </c>
      <c r="B139" s="1" t="s">
        <v>11</v>
      </c>
      <c r="C139" s="25">
        <v>8.4</v>
      </c>
      <c r="D139" s="12">
        <v>100.5</v>
      </c>
      <c r="E139" s="26">
        <v>18.07</v>
      </c>
      <c r="F139" s="26">
        <v>5.16</v>
      </c>
      <c r="G139" s="12">
        <f t="shared" si="23"/>
        <v>28.555617044825677</v>
      </c>
      <c r="H139" s="11">
        <f t="shared" si="26"/>
        <v>61.42857142857143</v>
      </c>
      <c r="I139" s="74">
        <f t="shared" si="27"/>
        <v>-71.94438295517432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</row>
    <row r="140" spans="1:35" ht="18.75">
      <c r="A140" s="4" t="s">
        <v>12</v>
      </c>
      <c r="B140" s="22" t="s">
        <v>11</v>
      </c>
      <c r="C140" s="23">
        <f>SUM(C141:C143)</f>
        <v>79.7</v>
      </c>
      <c r="D140" s="7">
        <v>101.7</v>
      </c>
      <c r="E140" s="23">
        <f>SUM(E141:E143)</f>
        <v>78.89099999999999</v>
      </c>
      <c r="F140" s="23">
        <v>117.5</v>
      </c>
      <c r="G140" s="7">
        <f t="shared" si="23"/>
        <v>148.93967626218455</v>
      </c>
      <c r="H140" s="8">
        <f t="shared" si="26"/>
        <v>147.42785445420324</v>
      </c>
      <c r="I140" s="73">
        <f t="shared" si="27"/>
        <v>47.239676262184545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</row>
    <row r="141" spans="1:35" ht="18.75">
      <c r="A141" s="60" t="s">
        <v>38</v>
      </c>
      <c r="B141" s="1" t="s">
        <v>11</v>
      </c>
      <c r="C141" s="25">
        <v>9.2</v>
      </c>
      <c r="D141" s="12">
        <v>101.1</v>
      </c>
      <c r="E141" s="26">
        <v>10.97</v>
      </c>
      <c r="F141" s="26">
        <v>11</v>
      </c>
      <c r="G141" s="12">
        <f t="shared" si="23"/>
        <v>100.27347310847765</v>
      </c>
      <c r="H141" s="11">
        <f t="shared" si="26"/>
        <v>119.56521739130437</v>
      </c>
      <c r="I141" s="74">
        <f t="shared" si="27"/>
        <v>-0.8265268915223487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</row>
    <row r="142" spans="1:35" ht="18.75">
      <c r="A142" s="64" t="s">
        <v>52</v>
      </c>
      <c r="B142" s="1" t="s">
        <v>11</v>
      </c>
      <c r="C142" s="25">
        <v>54.5</v>
      </c>
      <c r="D142" s="12">
        <v>100.4</v>
      </c>
      <c r="E142" s="26">
        <v>47.021</v>
      </c>
      <c r="F142" s="26">
        <v>72.5</v>
      </c>
      <c r="G142" s="12">
        <f t="shared" si="23"/>
        <v>154.18642734097529</v>
      </c>
      <c r="H142" s="11">
        <f t="shared" si="26"/>
        <v>133.0275229357798</v>
      </c>
      <c r="I142" s="74">
        <f t="shared" si="27"/>
        <v>53.78642734097528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</row>
    <row r="143" spans="1:35" ht="18.75">
      <c r="A143" s="60" t="s">
        <v>53</v>
      </c>
      <c r="B143" s="1" t="s">
        <v>11</v>
      </c>
      <c r="C143" s="25">
        <v>16</v>
      </c>
      <c r="D143" s="12">
        <v>106.7</v>
      </c>
      <c r="E143" s="26">
        <v>20.9</v>
      </c>
      <c r="F143" s="26">
        <v>34</v>
      </c>
      <c r="G143" s="12">
        <f t="shared" si="23"/>
        <v>162.6794258373206</v>
      </c>
      <c r="H143" s="11">
        <f t="shared" si="26"/>
        <v>212.5</v>
      </c>
      <c r="I143" s="74">
        <f t="shared" si="27"/>
        <v>55.97942583732059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</row>
    <row r="144" spans="1:35" ht="18.75">
      <c r="A144" s="4" t="s">
        <v>13</v>
      </c>
      <c r="B144" s="31" t="s">
        <v>11</v>
      </c>
      <c r="C144" s="23">
        <f>C145</f>
        <v>16.82</v>
      </c>
      <c r="D144" s="7">
        <v>184.2</v>
      </c>
      <c r="E144" s="23">
        <f>E145</f>
        <v>5.37</v>
      </c>
      <c r="F144" s="23">
        <f>F145</f>
        <v>4.4</v>
      </c>
      <c r="G144" s="7">
        <f t="shared" si="23"/>
        <v>81.9366852886406</v>
      </c>
      <c r="H144" s="8">
        <f t="shared" si="26"/>
        <v>26.159334126040427</v>
      </c>
      <c r="I144" s="73">
        <f t="shared" si="27"/>
        <v>-102.26331471135939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</row>
    <row r="145" spans="1:35" ht="18.75">
      <c r="A145" s="60" t="s">
        <v>38</v>
      </c>
      <c r="B145" s="1" t="s">
        <v>11</v>
      </c>
      <c r="C145" s="25">
        <v>16.82</v>
      </c>
      <c r="D145" s="12">
        <v>184.2</v>
      </c>
      <c r="E145" s="26">
        <v>5.37</v>
      </c>
      <c r="F145" s="26">
        <v>4.4</v>
      </c>
      <c r="G145" s="12">
        <f t="shared" si="23"/>
        <v>81.9366852886406</v>
      </c>
      <c r="H145" s="11" t="s">
        <v>43</v>
      </c>
      <c r="I145" s="74">
        <f t="shared" si="27"/>
        <v>-102.26331471135939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</row>
    <row r="146" spans="1:35" ht="18.75">
      <c r="A146" s="4" t="s">
        <v>56</v>
      </c>
      <c r="B146" s="31" t="s">
        <v>11</v>
      </c>
      <c r="C146" s="23">
        <f>SUM(C147:C150)</f>
        <v>860.61</v>
      </c>
      <c r="D146" s="7">
        <v>113.7</v>
      </c>
      <c r="E146" s="23">
        <f>SUM(E147:E150)</f>
        <v>1037.56</v>
      </c>
      <c r="F146" s="23">
        <v>1398.18</v>
      </c>
      <c r="G146" s="7">
        <f t="shared" si="23"/>
        <v>134.75654419985352</v>
      </c>
      <c r="H146" s="8">
        <f aca="true" t="shared" si="28" ref="H146:H151">F146/C146*100</f>
        <v>162.4638337923101</v>
      </c>
      <c r="I146" s="73">
        <f t="shared" si="27"/>
        <v>21.05654419985352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</row>
    <row r="147" spans="1:35" ht="18.75">
      <c r="A147" s="60" t="s">
        <v>38</v>
      </c>
      <c r="B147" s="1" t="s">
        <v>11</v>
      </c>
      <c r="C147" s="25">
        <v>184.1</v>
      </c>
      <c r="D147" s="12">
        <v>101.99</v>
      </c>
      <c r="E147" s="26">
        <v>409.4</v>
      </c>
      <c r="F147" s="26">
        <v>347.3</v>
      </c>
      <c r="G147" s="12">
        <f>F147/E147*100</f>
        <v>84.83146067415731</v>
      </c>
      <c r="H147" s="11">
        <f t="shared" si="28"/>
        <v>188.647474198805</v>
      </c>
      <c r="I147" s="74">
        <f t="shared" si="27"/>
        <v>-17.158539325842682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</row>
    <row r="148" spans="1:35" ht="18.75">
      <c r="A148" s="60" t="s">
        <v>46</v>
      </c>
      <c r="B148" s="1" t="s">
        <v>11</v>
      </c>
      <c r="C148" s="25">
        <v>80.5</v>
      </c>
      <c r="D148" s="12">
        <v>155.4</v>
      </c>
      <c r="E148" s="26">
        <v>95.5</v>
      </c>
      <c r="F148" s="26">
        <v>150.58</v>
      </c>
      <c r="G148" s="12">
        <f t="shared" si="23"/>
        <v>157.6753926701571</v>
      </c>
      <c r="H148" s="11">
        <f t="shared" si="28"/>
        <v>187.05590062111804</v>
      </c>
      <c r="I148" s="74">
        <f t="shared" si="27"/>
        <v>2.275392670157089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</row>
    <row r="149" spans="1:35" ht="18.75">
      <c r="A149" s="64" t="s">
        <v>52</v>
      </c>
      <c r="B149" s="1" t="s">
        <v>11</v>
      </c>
      <c r="C149" s="25">
        <v>228.01</v>
      </c>
      <c r="D149" s="12">
        <v>130.8</v>
      </c>
      <c r="E149" s="26">
        <v>137.4</v>
      </c>
      <c r="F149" s="26">
        <v>209.3</v>
      </c>
      <c r="G149" s="12">
        <f t="shared" si="23"/>
        <v>152.32896652110625</v>
      </c>
      <c r="H149" s="11">
        <f t="shared" si="28"/>
        <v>91.79421955177406</v>
      </c>
      <c r="I149" s="74">
        <f t="shared" si="27"/>
        <v>21.52896652110624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</row>
    <row r="150" spans="1:35" ht="18.75">
      <c r="A150" s="60" t="s">
        <v>53</v>
      </c>
      <c r="B150" s="1" t="s">
        <v>11</v>
      </c>
      <c r="C150" s="25">
        <v>368</v>
      </c>
      <c r="D150" s="12">
        <v>105.1</v>
      </c>
      <c r="E150" s="26">
        <v>395.26</v>
      </c>
      <c r="F150" s="26">
        <v>691</v>
      </c>
      <c r="G150" s="12">
        <f t="shared" si="23"/>
        <v>174.82163639123615</v>
      </c>
      <c r="H150" s="11">
        <f t="shared" si="28"/>
        <v>187.77173913043478</v>
      </c>
      <c r="I150" s="74">
        <f t="shared" si="27"/>
        <v>69.72163639123616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</row>
    <row r="151" spans="1:35" ht="18.75">
      <c r="A151" s="4" t="s">
        <v>72</v>
      </c>
      <c r="B151" s="31" t="s">
        <v>11</v>
      </c>
      <c r="C151" s="23">
        <f>SUM(C152:C157)</f>
        <v>7364.98</v>
      </c>
      <c r="D151" s="7">
        <v>102.7</v>
      </c>
      <c r="E151" s="23">
        <f>SUM(E152:E157)</f>
        <v>6933.370999999999</v>
      </c>
      <c r="F151" s="23">
        <v>9289.31</v>
      </c>
      <c r="G151" s="7">
        <f t="shared" si="23"/>
        <v>133.97970482179593</v>
      </c>
      <c r="H151" s="8">
        <f t="shared" si="28"/>
        <v>126.12810896974602</v>
      </c>
      <c r="I151" s="73">
        <f t="shared" si="27"/>
        <v>31.27970482179593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</row>
    <row r="152" spans="1:35" ht="18.75">
      <c r="A152" s="60" t="s">
        <v>38</v>
      </c>
      <c r="B152" s="1" t="s">
        <v>11</v>
      </c>
      <c r="C152" s="25">
        <v>774.9</v>
      </c>
      <c r="D152" s="12">
        <v>106.17</v>
      </c>
      <c r="E152" s="26">
        <v>612.81</v>
      </c>
      <c r="F152" s="26">
        <v>945.84</v>
      </c>
      <c r="G152" s="12">
        <f t="shared" si="23"/>
        <v>154.34473980515986</v>
      </c>
      <c r="H152" s="11">
        <f aca="true" t="shared" si="29" ref="H152:H158">F152/C152*100</f>
        <v>122.05962059620596</v>
      </c>
      <c r="I152" s="74">
        <f aca="true" t="shared" si="30" ref="I152:I158">G152-D152</f>
        <v>48.17473980515986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</row>
    <row r="153" spans="1:35" ht="18.75">
      <c r="A153" s="60" t="s">
        <v>45</v>
      </c>
      <c r="B153" s="1" t="s">
        <v>11</v>
      </c>
      <c r="C153" s="25">
        <v>699.4</v>
      </c>
      <c r="D153" s="12">
        <v>105</v>
      </c>
      <c r="E153" s="26">
        <v>654.68</v>
      </c>
      <c r="F153" s="26">
        <v>594.19</v>
      </c>
      <c r="G153" s="12">
        <f t="shared" si="23"/>
        <v>90.76037147919595</v>
      </c>
      <c r="H153" s="11">
        <f t="shared" si="29"/>
        <v>84.9571060909351</v>
      </c>
      <c r="I153" s="74">
        <f t="shared" si="30"/>
        <v>-14.239628520804047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</row>
    <row r="154" spans="1:35" ht="18.75">
      <c r="A154" s="60" t="s">
        <v>46</v>
      </c>
      <c r="B154" s="1" t="s">
        <v>11</v>
      </c>
      <c r="C154" s="25">
        <v>1880.98</v>
      </c>
      <c r="D154" s="12">
        <v>103.2</v>
      </c>
      <c r="E154" s="26">
        <v>1754.731</v>
      </c>
      <c r="F154" s="26">
        <v>2187.91</v>
      </c>
      <c r="G154" s="12">
        <f t="shared" si="23"/>
        <v>124.68634793595143</v>
      </c>
      <c r="H154" s="11">
        <f t="shared" si="29"/>
        <v>116.31755786877052</v>
      </c>
      <c r="I154" s="74">
        <f t="shared" si="30"/>
        <v>21.48634793595143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</row>
    <row r="155" spans="1:35" ht="18.75">
      <c r="A155" s="60" t="s">
        <v>48</v>
      </c>
      <c r="B155" s="1" t="s">
        <v>11</v>
      </c>
      <c r="C155" s="25">
        <v>0</v>
      </c>
      <c r="D155" s="12">
        <v>0</v>
      </c>
      <c r="E155" s="26">
        <v>0</v>
      </c>
      <c r="F155" s="26">
        <v>51.8</v>
      </c>
      <c r="G155" s="12" t="s">
        <v>43</v>
      </c>
      <c r="H155" s="11" t="s">
        <v>43</v>
      </c>
      <c r="I155" s="11" t="s">
        <v>43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</row>
    <row r="156" spans="1:35" ht="18.75">
      <c r="A156" s="64" t="s">
        <v>52</v>
      </c>
      <c r="B156" s="1" t="s">
        <v>11</v>
      </c>
      <c r="C156" s="25">
        <v>2445.7</v>
      </c>
      <c r="D156" s="12">
        <v>99.8</v>
      </c>
      <c r="E156" s="26">
        <v>2246.55</v>
      </c>
      <c r="F156" s="26">
        <v>2952.17</v>
      </c>
      <c r="G156" s="12">
        <f t="shared" si="23"/>
        <v>131.40904943135027</v>
      </c>
      <c r="H156" s="11">
        <f t="shared" si="29"/>
        <v>120.70859058756184</v>
      </c>
      <c r="I156" s="74">
        <f t="shared" si="30"/>
        <v>31.60904943135027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</row>
    <row r="157" spans="1:35" ht="18.75">
      <c r="A157" s="60" t="s">
        <v>53</v>
      </c>
      <c r="B157" s="1" t="s">
        <v>11</v>
      </c>
      <c r="C157" s="25">
        <v>1564</v>
      </c>
      <c r="D157" s="12">
        <v>104.1</v>
      </c>
      <c r="E157" s="26">
        <v>1664.6</v>
      </c>
      <c r="F157" s="26">
        <v>2557.4</v>
      </c>
      <c r="G157" s="12">
        <f t="shared" si="23"/>
        <v>153.63450678841767</v>
      </c>
      <c r="H157" s="11">
        <f t="shared" si="29"/>
        <v>163.51662404092073</v>
      </c>
      <c r="I157" s="74">
        <f t="shared" si="30"/>
        <v>49.53450678841767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</row>
    <row r="158" spans="1:35" ht="18.75">
      <c r="A158" s="4" t="s">
        <v>14</v>
      </c>
      <c r="B158" s="31" t="s">
        <v>11</v>
      </c>
      <c r="C158" s="23">
        <f>C159</f>
        <v>14.88</v>
      </c>
      <c r="D158" s="7">
        <v>125</v>
      </c>
      <c r="E158" s="23">
        <f>E159</f>
        <v>6.696</v>
      </c>
      <c r="F158" s="23">
        <v>3.8</v>
      </c>
      <c r="G158" s="7">
        <f t="shared" si="23"/>
        <v>56.75029868578255</v>
      </c>
      <c r="H158" s="8">
        <f t="shared" si="29"/>
        <v>25.537634408602152</v>
      </c>
      <c r="I158" s="73">
        <f t="shared" si="30"/>
        <v>-68.24970131421745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</row>
    <row r="159" spans="1:35" ht="18.75">
      <c r="A159" s="60" t="s">
        <v>53</v>
      </c>
      <c r="B159" s="1" t="s">
        <v>11</v>
      </c>
      <c r="C159" s="25">
        <v>14.88</v>
      </c>
      <c r="D159" s="12">
        <v>125</v>
      </c>
      <c r="E159" s="82">
        <v>6.696</v>
      </c>
      <c r="F159" s="82">
        <v>3.8</v>
      </c>
      <c r="G159" s="12">
        <f t="shared" si="23"/>
        <v>56.75029868578255</v>
      </c>
      <c r="H159" s="11">
        <f>F159/C159*100</f>
        <v>25.537634408602152</v>
      </c>
      <c r="I159" s="74">
        <f>G159-D159</f>
        <v>-68.24970131421745</v>
      </c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</row>
    <row r="160" spans="1:35" ht="37.5">
      <c r="A160" s="4" t="s">
        <v>95</v>
      </c>
      <c r="B160" s="15" t="s">
        <v>11</v>
      </c>
      <c r="C160" s="23">
        <v>1182.06</v>
      </c>
      <c r="D160" s="7">
        <v>105.3</v>
      </c>
      <c r="E160" s="90">
        <v>1188.877</v>
      </c>
      <c r="F160" s="90">
        <v>1554.86</v>
      </c>
      <c r="G160" s="7">
        <f t="shared" si="23"/>
        <v>130.7839246616765</v>
      </c>
      <c r="H160" s="8">
        <f>F160/C160*100</f>
        <v>131.53816219142854</v>
      </c>
      <c r="I160" s="73">
        <f>G160-D160</f>
        <v>25.48392466167651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</row>
    <row r="161" spans="1:35" ht="18.75">
      <c r="A161" s="67" t="s">
        <v>38</v>
      </c>
      <c r="B161" s="91" t="s">
        <v>11</v>
      </c>
      <c r="C161" s="84">
        <v>500.2</v>
      </c>
      <c r="D161" s="19">
        <v>100</v>
      </c>
      <c r="E161" s="92">
        <v>502.73</v>
      </c>
      <c r="F161" s="92">
        <v>436.9</v>
      </c>
      <c r="G161" s="19">
        <f>F161/E161*100</f>
        <v>86.90549599188431</v>
      </c>
      <c r="H161" s="41">
        <f>F161/C161*100</f>
        <v>87.34506197520992</v>
      </c>
      <c r="I161" s="79">
        <f>G161-D161</f>
        <v>-13.094504008115692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</row>
    <row r="162" spans="1:35" ht="18.75">
      <c r="A162" s="67" t="s">
        <v>45</v>
      </c>
      <c r="B162" s="91" t="s">
        <v>11</v>
      </c>
      <c r="C162" s="84">
        <v>0</v>
      </c>
      <c r="D162" s="19">
        <v>0</v>
      </c>
      <c r="E162" s="92">
        <v>0</v>
      </c>
      <c r="F162" s="92">
        <v>3.5</v>
      </c>
      <c r="G162" s="19" t="s">
        <v>43</v>
      </c>
      <c r="H162" s="41" t="s">
        <v>43</v>
      </c>
      <c r="I162" s="79" t="s">
        <v>43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</row>
    <row r="163" spans="1:35" ht="18.75">
      <c r="A163" s="60" t="s">
        <v>46</v>
      </c>
      <c r="B163" s="87" t="s">
        <v>11</v>
      </c>
      <c r="C163" s="25">
        <v>236</v>
      </c>
      <c r="D163" s="12">
        <v>105</v>
      </c>
      <c r="E163" s="82">
        <v>237.567</v>
      </c>
      <c r="F163" s="82">
        <v>585.46</v>
      </c>
      <c r="G163" s="19">
        <f>F163/E163*100</f>
        <v>246.43995167679012</v>
      </c>
      <c r="H163" s="41">
        <f>F163/C163*100</f>
        <v>248.0762711864407</v>
      </c>
      <c r="I163" s="79">
        <f>G163-D163</f>
        <v>141.43995167679012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</row>
    <row r="164" spans="1:35" ht="18.75">
      <c r="A164" s="60" t="s">
        <v>48</v>
      </c>
      <c r="B164" s="87" t="s">
        <v>11</v>
      </c>
      <c r="C164" s="25">
        <v>0</v>
      </c>
      <c r="D164" s="12">
        <v>0</v>
      </c>
      <c r="E164" s="82">
        <v>0</v>
      </c>
      <c r="F164" s="82">
        <v>21.2</v>
      </c>
      <c r="G164" s="19" t="s">
        <v>43</v>
      </c>
      <c r="H164" s="41" t="s">
        <v>43</v>
      </c>
      <c r="I164" s="79" t="s">
        <v>43</v>
      </c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</row>
    <row r="165" spans="1:35" ht="18.75">
      <c r="A165" s="60" t="s">
        <v>52</v>
      </c>
      <c r="B165" s="87" t="s">
        <v>11</v>
      </c>
      <c r="C165" s="25">
        <v>150.06</v>
      </c>
      <c r="D165" s="12">
        <v>105</v>
      </c>
      <c r="E165" s="82">
        <v>151.97</v>
      </c>
      <c r="F165" s="82">
        <v>138.6</v>
      </c>
      <c r="G165" s="19">
        <f aca="true" t="shared" si="31" ref="G165:G172">F165/E165*100</f>
        <v>91.20221096269</v>
      </c>
      <c r="H165" s="41">
        <f>F165/C165*100</f>
        <v>92.36305477808877</v>
      </c>
      <c r="I165" s="79">
        <f aca="true" t="shared" si="32" ref="I165:I171">G165-D165</f>
        <v>-13.797789037309997</v>
      </c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</row>
    <row r="166" spans="1:35" ht="18.75">
      <c r="A166" s="60" t="s">
        <v>53</v>
      </c>
      <c r="B166" s="87" t="s">
        <v>11</v>
      </c>
      <c r="C166" s="25">
        <v>295.8</v>
      </c>
      <c r="D166" s="12">
        <v>102</v>
      </c>
      <c r="E166" s="82">
        <v>296.61</v>
      </c>
      <c r="F166" s="82">
        <v>369.2</v>
      </c>
      <c r="G166" s="19">
        <f t="shared" si="31"/>
        <v>124.47321398469369</v>
      </c>
      <c r="H166" s="41">
        <f>F166/C166*100</f>
        <v>124.81406355645706</v>
      </c>
      <c r="I166" s="79">
        <f t="shared" si="32"/>
        <v>22.473213984693686</v>
      </c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</row>
    <row r="167" spans="1:35" ht="37.5">
      <c r="A167" s="4" t="s">
        <v>96</v>
      </c>
      <c r="B167" s="15" t="s">
        <v>11</v>
      </c>
      <c r="C167" s="23">
        <v>205.2</v>
      </c>
      <c r="D167" s="7">
        <v>106.2</v>
      </c>
      <c r="E167" s="90">
        <v>155.98</v>
      </c>
      <c r="F167" s="90">
        <v>145.34</v>
      </c>
      <c r="G167" s="7">
        <f t="shared" si="31"/>
        <v>93.1786126426465</v>
      </c>
      <c r="H167" s="8">
        <f>G167/C167*100</f>
        <v>45.4086806250714</v>
      </c>
      <c r="I167" s="73">
        <f t="shared" si="32"/>
        <v>-13.021387357353504</v>
      </c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</row>
    <row r="168" spans="1:35" ht="18.75">
      <c r="A168" s="67" t="s">
        <v>38</v>
      </c>
      <c r="B168" s="91" t="s">
        <v>11</v>
      </c>
      <c r="C168" s="84">
        <v>12.2</v>
      </c>
      <c r="D168" s="19">
        <v>100</v>
      </c>
      <c r="E168" s="92">
        <v>15.7</v>
      </c>
      <c r="F168" s="92">
        <v>8.7</v>
      </c>
      <c r="G168" s="19">
        <f t="shared" si="31"/>
        <v>55.4140127388535</v>
      </c>
      <c r="H168" s="41">
        <f>F168/C168*100</f>
        <v>71.31147540983606</v>
      </c>
      <c r="I168" s="79">
        <f t="shared" si="32"/>
        <v>-44.5859872611465</v>
      </c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</row>
    <row r="169" spans="1:35" ht="18.75">
      <c r="A169" s="60" t="s">
        <v>46</v>
      </c>
      <c r="B169" s="87" t="s">
        <v>11</v>
      </c>
      <c r="C169" s="25">
        <v>34</v>
      </c>
      <c r="D169" s="12">
        <v>117.2</v>
      </c>
      <c r="E169" s="82">
        <v>1.5</v>
      </c>
      <c r="F169" s="82">
        <v>1.6</v>
      </c>
      <c r="G169" s="19">
        <f t="shared" si="31"/>
        <v>106.66666666666667</v>
      </c>
      <c r="H169" s="41">
        <f>F169/C169*100</f>
        <v>4.705882352941177</v>
      </c>
      <c r="I169" s="79">
        <f t="shared" si="32"/>
        <v>-10.533333333333331</v>
      </c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</row>
    <row r="170" spans="1:35" ht="18.75">
      <c r="A170" s="60" t="s">
        <v>52</v>
      </c>
      <c r="B170" s="87" t="s">
        <v>11</v>
      </c>
      <c r="C170" s="25">
        <v>1</v>
      </c>
      <c r="D170" s="12">
        <v>50</v>
      </c>
      <c r="E170" s="82">
        <v>3.2</v>
      </c>
      <c r="F170" s="82">
        <v>2.6</v>
      </c>
      <c r="G170" s="19">
        <f t="shared" si="31"/>
        <v>81.25</v>
      </c>
      <c r="H170" s="41">
        <f>F170/C170*100</f>
        <v>260</v>
      </c>
      <c r="I170" s="79">
        <f t="shared" si="32"/>
        <v>31.25</v>
      </c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</row>
    <row r="171" spans="1:35" ht="18.75">
      <c r="A171" s="60" t="s">
        <v>53</v>
      </c>
      <c r="B171" s="87" t="s">
        <v>11</v>
      </c>
      <c r="C171" s="25">
        <v>158</v>
      </c>
      <c r="D171" s="12">
        <v>105.3</v>
      </c>
      <c r="E171" s="82">
        <v>135.58</v>
      </c>
      <c r="F171" s="82">
        <v>132.44</v>
      </c>
      <c r="G171" s="19">
        <f t="shared" si="31"/>
        <v>97.68402419235875</v>
      </c>
      <c r="H171" s="41">
        <f>F171/C171*100</f>
        <v>83.82278481012658</v>
      </c>
      <c r="I171" s="79">
        <f t="shared" si="32"/>
        <v>-7.615975807641249</v>
      </c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</row>
    <row r="172" spans="1:35" ht="38.25" customHeight="1">
      <c r="A172" s="4" t="s">
        <v>42</v>
      </c>
      <c r="B172" s="5" t="s">
        <v>4</v>
      </c>
      <c r="C172" s="7">
        <v>7017.84</v>
      </c>
      <c r="D172" s="7">
        <v>100</v>
      </c>
      <c r="E172" s="7">
        <f>SUM(E173:E184)</f>
        <v>6082.200000000001</v>
      </c>
      <c r="F172" s="7">
        <f>SUM(F173:F184)</f>
        <v>7354.6</v>
      </c>
      <c r="G172" s="7">
        <f t="shared" si="31"/>
        <v>120.92006181973628</v>
      </c>
      <c r="H172" s="8">
        <f aca="true" t="shared" si="33" ref="H172:H184">F172/C172*100</f>
        <v>104.7986274979196</v>
      </c>
      <c r="I172" s="73">
        <f aca="true" t="shared" si="34" ref="I172:I184">G172-D172</f>
        <v>20.920061819736276</v>
      </c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</row>
    <row r="173" spans="1:35" ht="18" customHeight="1">
      <c r="A173" s="60" t="s">
        <v>38</v>
      </c>
      <c r="B173" s="2" t="s">
        <v>4</v>
      </c>
      <c r="C173" s="32">
        <v>369.5</v>
      </c>
      <c r="D173" s="12">
        <v>106.12</v>
      </c>
      <c r="E173" s="17">
        <v>402.86</v>
      </c>
      <c r="F173" s="17">
        <v>460.19</v>
      </c>
      <c r="G173" s="12">
        <f aca="true" t="shared" si="35" ref="G173:G184">F173/E173*100</f>
        <v>114.23075013652384</v>
      </c>
      <c r="H173" s="11">
        <f t="shared" si="33"/>
        <v>124.54397834912044</v>
      </c>
      <c r="I173" s="74">
        <f t="shared" si="34"/>
        <v>8.110750136523833</v>
      </c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</row>
    <row r="174" spans="1:35" ht="18" customHeight="1">
      <c r="A174" s="61" t="s">
        <v>45</v>
      </c>
      <c r="B174" s="2" t="s">
        <v>4</v>
      </c>
      <c r="C174" s="32">
        <v>126</v>
      </c>
      <c r="D174" s="12">
        <v>105.5</v>
      </c>
      <c r="E174" s="17">
        <v>115.27</v>
      </c>
      <c r="F174" s="17">
        <v>126.329</v>
      </c>
      <c r="G174" s="12">
        <f t="shared" si="35"/>
        <v>109.59399670339202</v>
      </c>
      <c r="H174" s="11">
        <f t="shared" si="33"/>
        <v>100.2611111111111</v>
      </c>
      <c r="I174" s="74">
        <f t="shared" si="34"/>
        <v>4.093996703392023</v>
      </c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</row>
    <row r="175" spans="1:35" ht="18" customHeight="1">
      <c r="A175" s="62" t="s">
        <v>46</v>
      </c>
      <c r="B175" s="2" t="s">
        <v>4</v>
      </c>
      <c r="C175" s="32">
        <v>680</v>
      </c>
      <c r="D175" s="12">
        <v>102.6</v>
      </c>
      <c r="E175" s="17">
        <v>624</v>
      </c>
      <c r="F175" s="17">
        <v>690.764</v>
      </c>
      <c r="G175" s="12">
        <f t="shared" si="35"/>
        <v>110.69935897435899</v>
      </c>
      <c r="H175" s="11">
        <f t="shared" si="33"/>
        <v>101.5829411764706</v>
      </c>
      <c r="I175" s="74">
        <f t="shared" si="34"/>
        <v>8.099358974358992</v>
      </c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</row>
    <row r="176" spans="1:35" ht="18" customHeight="1">
      <c r="A176" s="13" t="s">
        <v>47</v>
      </c>
      <c r="B176" s="2" t="s">
        <v>4</v>
      </c>
      <c r="C176" s="32">
        <v>242.6</v>
      </c>
      <c r="D176" s="12">
        <v>105.4</v>
      </c>
      <c r="E176" s="17">
        <v>220</v>
      </c>
      <c r="F176" s="17">
        <v>260.849</v>
      </c>
      <c r="G176" s="12">
        <f t="shared" si="35"/>
        <v>118.56772727272727</v>
      </c>
      <c r="H176" s="11">
        <f t="shared" si="33"/>
        <v>107.5222588623248</v>
      </c>
      <c r="I176" s="74">
        <f t="shared" si="34"/>
        <v>13.167727272727262</v>
      </c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</row>
    <row r="177" spans="1:35" ht="18" customHeight="1">
      <c r="A177" s="62" t="s">
        <v>48</v>
      </c>
      <c r="B177" s="2" t="s">
        <v>4</v>
      </c>
      <c r="C177" s="32">
        <v>312</v>
      </c>
      <c r="D177" s="12">
        <v>100</v>
      </c>
      <c r="E177" s="17">
        <v>310.1</v>
      </c>
      <c r="F177" s="17">
        <v>384.968</v>
      </c>
      <c r="G177" s="12">
        <f t="shared" si="35"/>
        <v>124.14317961947758</v>
      </c>
      <c r="H177" s="11">
        <f t="shared" si="33"/>
        <v>123.3871794871795</v>
      </c>
      <c r="I177" s="74">
        <f t="shared" si="34"/>
        <v>24.14317961947758</v>
      </c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</row>
    <row r="178" spans="1:35" ht="18" customHeight="1">
      <c r="A178" s="13" t="s">
        <v>50</v>
      </c>
      <c r="B178" s="2" t="s">
        <v>4</v>
      </c>
      <c r="C178" s="32">
        <v>228</v>
      </c>
      <c r="D178" s="12">
        <v>105.7</v>
      </c>
      <c r="E178" s="17">
        <v>205.8</v>
      </c>
      <c r="F178" s="17">
        <v>264.887</v>
      </c>
      <c r="G178" s="12">
        <f t="shared" si="35"/>
        <v>128.7108843537415</v>
      </c>
      <c r="H178" s="11">
        <f t="shared" si="33"/>
        <v>116.17850877192983</v>
      </c>
      <c r="I178" s="74">
        <f>G178-D178</f>
        <v>23.010884353741503</v>
      </c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</row>
    <row r="179" spans="1:35" ht="18" customHeight="1">
      <c r="A179" s="62" t="s">
        <v>49</v>
      </c>
      <c r="B179" s="2" t="s">
        <v>4</v>
      </c>
      <c r="C179" s="32">
        <v>153.44</v>
      </c>
      <c r="D179" s="12">
        <v>103.4</v>
      </c>
      <c r="E179" s="17">
        <v>150.1</v>
      </c>
      <c r="F179" s="17">
        <v>170.5</v>
      </c>
      <c r="G179" s="12">
        <f t="shared" si="35"/>
        <v>113.59093937375084</v>
      </c>
      <c r="H179" s="11">
        <f t="shared" si="33"/>
        <v>111.11835245046923</v>
      </c>
      <c r="I179" s="74">
        <f t="shared" si="34"/>
        <v>10.190939373750837</v>
      </c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</row>
    <row r="180" spans="1:35" ht="18" customHeight="1">
      <c r="A180" s="14" t="s">
        <v>51</v>
      </c>
      <c r="B180" s="2" t="s">
        <v>4</v>
      </c>
      <c r="C180" s="32">
        <v>106.52</v>
      </c>
      <c r="D180" s="12">
        <v>105.4</v>
      </c>
      <c r="E180" s="17">
        <v>110</v>
      </c>
      <c r="F180" s="17">
        <v>116.329</v>
      </c>
      <c r="G180" s="12">
        <f t="shared" si="35"/>
        <v>105.75363636363635</v>
      </c>
      <c r="H180" s="11">
        <f t="shared" si="33"/>
        <v>109.20859932407059</v>
      </c>
      <c r="I180" s="74">
        <f t="shared" si="34"/>
        <v>0.35363636363634043</v>
      </c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</row>
    <row r="181" spans="1:35" ht="18" customHeight="1">
      <c r="A181" s="62" t="s">
        <v>52</v>
      </c>
      <c r="B181" s="2" t="s">
        <v>4</v>
      </c>
      <c r="C181" s="32">
        <v>780.4</v>
      </c>
      <c r="D181" s="12">
        <v>107.6</v>
      </c>
      <c r="E181" s="17">
        <v>697</v>
      </c>
      <c r="F181" s="17">
        <v>783.449</v>
      </c>
      <c r="G181" s="12">
        <f t="shared" si="35"/>
        <v>112.40301291248207</v>
      </c>
      <c r="H181" s="11">
        <f t="shared" si="33"/>
        <v>100.39069707842133</v>
      </c>
      <c r="I181" s="74">
        <f t="shared" si="34"/>
        <v>4.803012912482075</v>
      </c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</row>
    <row r="182" spans="1:35" ht="18" customHeight="1">
      <c r="A182" s="62" t="s">
        <v>53</v>
      </c>
      <c r="B182" s="2" t="s">
        <v>4</v>
      </c>
      <c r="C182" s="32">
        <v>516.82</v>
      </c>
      <c r="D182" s="12">
        <v>104.4</v>
      </c>
      <c r="E182" s="17">
        <v>561.5</v>
      </c>
      <c r="F182" s="17">
        <v>685.69</v>
      </c>
      <c r="G182" s="12">
        <f t="shared" si="35"/>
        <v>122.11754229741764</v>
      </c>
      <c r="H182" s="11">
        <f t="shared" si="33"/>
        <v>132.67481908594868</v>
      </c>
      <c r="I182" s="74">
        <f t="shared" si="34"/>
        <v>17.717542297417637</v>
      </c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</row>
    <row r="183" spans="1:35" ht="18" customHeight="1">
      <c r="A183" s="62" t="s">
        <v>54</v>
      </c>
      <c r="B183" s="2" t="s">
        <v>4</v>
      </c>
      <c r="C183" s="32">
        <v>3014.45</v>
      </c>
      <c r="D183" s="12">
        <v>91</v>
      </c>
      <c r="E183" s="17">
        <v>2038.3</v>
      </c>
      <c r="F183" s="17">
        <v>2705.896</v>
      </c>
      <c r="G183" s="12">
        <f t="shared" si="35"/>
        <v>132.7525879409312</v>
      </c>
      <c r="H183" s="11">
        <f t="shared" si="33"/>
        <v>89.76416925143891</v>
      </c>
      <c r="I183" s="74">
        <f t="shared" si="34"/>
        <v>41.75258794093119</v>
      </c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</row>
    <row r="184" spans="1:35" ht="18" customHeight="1">
      <c r="A184" s="62" t="s">
        <v>55</v>
      </c>
      <c r="B184" s="2" t="s">
        <v>4</v>
      </c>
      <c r="C184" s="32">
        <v>488.09</v>
      </c>
      <c r="D184" s="12">
        <v>107.94</v>
      </c>
      <c r="E184" s="17">
        <v>647.27</v>
      </c>
      <c r="F184" s="17">
        <v>704.749</v>
      </c>
      <c r="G184" s="12">
        <f t="shared" si="35"/>
        <v>108.88022000092698</v>
      </c>
      <c r="H184" s="11">
        <f t="shared" si="33"/>
        <v>144.38914954209267</v>
      </c>
      <c r="I184" s="74">
        <f t="shared" si="34"/>
        <v>0.9402200009269848</v>
      </c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</row>
    <row r="185" spans="1:35" ht="38.25" customHeight="1">
      <c r="A185" s="35" t="s">
        <v>15</v>
      </c>
      <c r="B185" s="2"/>
      <c r="C185" s="17"/>
      <c r="D185" s="17"/>
      <c r="E185" s="17"/>
      <c r="F185" s="17"/>
      <c r="G185" s="17"/>
      <c r="H185" s="11"/>
      <c r="I185" s="76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</row>
    <row r="186" spans="1:35" ht="18" customHeight="1">
      <c r="A186" s="4" t="s">
        <v>16</v>
      </c>
      <c r="B186" s="15" t="s">
        <v>7</v>
      </c>
      <c r="C186" s="28">
        <v>57.9</v>
      </c>
      <c r="D186" s="7">
        <v>78.2</v>
      </c>
      <c r="E186" s="28">
        <f>SUM(E187:E198)</f>
        <v>50.99999999999999</v>
      </c>
      <c r="F186" s="28">
        <v>64</v>
      </c>
      <c r="G186" s="7">
        <f>F186/E186*100</f>
        <v>125.4901960784314</v>
      </c>
      <c r="H186" s="8">
        <f aca="true" t="shared" si="36" ref="H186:H191">F186/C186*100</f>
        <v>110.53540587219344</v>
      </c>
      <c r="I186" s="73">
        <f>G186-D186</f>
        <v>47.29019607843139</v>
      </c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</row>
    <row r="187" spans="1:35" ht="18" customHeight="1">
      <c r="A187" s="13" t="s">
        <v>38</v>
      </c>
      <c r="B187" s="2" t="s">
        <v>7</v>
      </c>
      <c r="C187" s="29">
        <v>14.58</v>
      </c>
      <c r="D187" s="12">
        <v>100.8</v>
      </c>
      <c r="E187" s="84">
        <v>13.99</v>
      </c>
      <c r="F187" s="84">
        <v>16.5</v>
      </c>
      <c r="G187" s="12">
        <f aca="true" t="shared" si="37" ref="G187:G198">F187/E187*100</f>
        <v>117.94138670478912</v>
      </c>
      <c r="H187" s="11">
        <f t="shared" si="36"/>
        <v>113.1687242798354</v>
      </c>
      <c r="I187" s="74">
        <f>G187-D187</f>
        <v>17.141386704789127</v>
      </c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</row>
    <row r="188" spans="1:35" ht="18" customHeight="1">
      <c r="A188" s="61" t="s">
        <v>45</v>
      </c>
      <c r="B188" s="2" t="s">
        <v>7</v>
      </c>
      <c r="C188" s="29">
        <v>0.93</v>
      </c>
      <c r="D188" s="12">
        <v>100</v>
      </c>
      <c r="E188" s="84">
        <v>0</v>
      </c>
      <c r="F188" s="84">
        <v>0.85</v>
      </c>
      <c r="G188" s="12" t="s">
        <v>87</v>
      </c>
      <c r="H188" s="11">
        <f t="shared" si="36"/>
        <v>91.39784946236558</v>
      </c>
      <c r="I188" s="74" t="s">
        <v>87</v>
      </c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</row>
    <row r="189" spans="1:35" ht="18" customHeight="1">
      <c r="A189" s="66" t="s">
        <v>46</v>
      </c>
      <c r="B189" s="2" t="s">
        <v>7</v>
      </c>
      <c r="C189" s="29">
        <v>7.06</v>
      </c>
      <c r="D189" s="12">
        <v>100</v>
      </c>
      <c r="E189" s="84">
        <v>1.9700000000000002</v>
      </c>
      <c r="F189" s="84">
        <v>2.15</v>
      </c>
      <c r="G189" s="12">
        <f t="shared" si="37"/>
        <v>109.13705583756344</v>
      </c>
      <c r="H189" s="11">
        <f t="shared" si="36"/>
        <v>30.45325779036827</v>
      </c>
      <c r="I189" s="74">
        <f>G189-D189</f>
        <v>9.137055837563437</v>
      </c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</row>
    <row r="190" spans="1:35" ht="18" customHeight="1">
      <c r="A190" s="13" t="s">
        <v>47</v>
      </c>
      <c r="B190" s="2" t="s">
        <v>7</v>
      </c>
      <c r="C190" s="29">
        <v>2.15</v>
      </c>
      <c r="D190" s="12">
        <v>143.3</v>
      </c>
      <c r="E190" s="84">
        <v>1.59</v>
      </c>
      <c r="F190" s="84">
        <v>1.65</v>
      </c>
      <c r="G190" s="12">
        <f t="shared" si="37"/>
        <v>103.77358490566037</v>
      </c>
      <c r="H190" s="11">
        <f t="shared" si="36"/>
        <v>76.74418604651163</v>
      </c>
      <c r="I190" s="74">
        <f>G190-D190</f>
        <v>-39.52641509433964</v>
      </c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</row>
    <row r="191" spans="1:35" ht="18" customHeight="1">
      <c r="A191" s="66" t="s">
        <v>48</v>
      </c>
      <c r="B191" s="2" t="s">
        <v>7</v>
      </c>
      <c r="C191" s="29">
        <v>4.85</v>
      </c>
      <c r="D191" s="12">
        <v>101.04</v>
      </c>
      <c r="E191" s="84">
        <v>5.45</v>
      </c>
      <c r="F191" s="84">
        <v>5.79</v>
      </c>
      <c r="G191" s="12">
        <f t="shared" si="37"/>
        <v>106.23853211009174</v>
      </c>
      <c r="H191" s="11">
        <f t="shared" si="36"/>
        <v>119.38144329896909</v>
      </c>
      <c r="I191" s="74">
        <f>G191-D191</f>
        <v>5.198532110091733</v>
      </c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</row>
    <row r="192" spans="1:35" ht="18" customHeight="1">
      <c r="A192" s="13" t="s">
        <v>50</v>
      </c>
      <c r="B192" s="2" t="s">
        <v>7</v>
      </c>
      <c r="C192" s="29">
        <v>25.21</v>
      </c>
      <c r="D192" s="12">
        <v>101.2</v>
      </c>
      <c r="E192" s="84">
        <v>26.65</v>
      </c>
      <c r="F192" s="84">
        <v>29.5</v>
      </c>
      <c r="G192" s="12">
        <f t="shared" si="37"/>
        <v>110.69418386491559</v>
      </c>
      <c r="H192" s="11">
        <f aca="true" t="shared" si="38" ref="H192:H199">F192/C192*100</f>
        <v>117.0170567235224</v>
      </c>
      <c r="I192" s="74">
        <f>G192-D192</f>
        <v>9.494183864915584</v>
      </c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</row>
    <row r="193" spans="1:35" ht="18" customHeight="1">
      <c r="A193" s="66" t="s">
        <v>49</v>
      </c>
      <c r="B193" s="2" t="s">
        <v>7</v>
      </c>
      <c r="C193" s="29">
        <v>0.9</v>
      </c>
      <c r="D193" s="12">
        <v>100</v>
      </c>
      <c r="E193" s="84">
        <v>0</v>
      </c>
      <c r="F193" s="84">
        <v>2.2</v>
      </c>
      <c r="G193" s="12" t="s">
        <v>43</v>
      </c>
      <c r="H193" s="11">
        <f t="shared" si="38"/>
        <v>244.44444444444446</v>
      </c>
      <c r="I193" s="74" t="s">
        <v>87</v>
      </c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</row>
    <row r="194" spans="1:35" ht="18" customHeight="1">
      <c r="A194" s="14" t="s">
        <v>51</v>
      </c>
      <c r="B194" s="2" t="s">
        <v>7</v>
      </c>
      <c r="C194" s="29">
        <v>0.14</v>
      </c>
      <c r="D194" s="12">
        <v>136.7</v>
      </c>
      <c r="E194" s="84">
        <v>0.11</v>
      </c>
      <c r="F194" s="84">
        <v>0.8</v>
      </c>
      <c r="G194" s="12">
        <f t="shared" si="37"/>
        <v>727.2727272727274</v>
      </c>
      <c r="H194" s="11">
        <f t="shared" si="38"/>
        <v>571.4285714285714</v>
      </c>
      <c r="I194" s="74">
        <f aca="true" t="shared" si="39" ref="I194:I199">G194-D194</f>
        <v>590.5727272727274</v>
      </c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</row>
    <row r="195" spans="1:35" ht="18" customHeight="1">
      <c r="A195" s="66" t="s">
        <v>52</v>
      </c>
      <c r="B195" s="2" t="s">
        <v>7</v>
      </c>
      <c r="C195" s="29">
        <v>0.24</v>
      </c>
      <c r="D195" s="12">
        <v>100</v>
      </c>
      <c r="E195" s="84">
        <v>0.08</v>
      </c>
      <c r="F195" s="84">
        <v>0.5</v>
      </c>
      <c r="G195" s="12">
        <f t="shared" si="37"/>
        <v>625</v>
      </c>
      <c r="H195" s="11">
        <f t="shared" si="38"/>
        <v>208.33333333333334</v>
      </c>
      <c r="I195" s="74">
        <f t="shared" si="39"/>
        <v>525</v>
      </c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</row>
    <row r="196" spans="1:35" ht="18" customHeight="1">
      <c r="A196" s="66" t="s">
        <v>53</v>
      </c>
      <c r="B196" s="2" t="s">
        <v>7</v>
      </c>
      <c r="C196" s="29">
        <v>0.5</v>
      </c>
      <c r="D196" s="12">
        <v>125</v>
      </c>
      <c r="E196" s="84">
        <v>0.31</v>
      </c>
      <c r="F196" s="84">
        <v>2.4</v>
      </c>
      <c r="G196" s="12">
        <f t="shared" si="37"/>
        <v>774.1935483870967</v>
      </c>
      <c r="H196" s="11">
        <f t="shared" si="38"/>
        <v>480</v>
      </c>
      <c r="I196" s="74">
        <f t="shared" si="39"/>
        <v>649.1935483870967</v>
      </c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</row>
    <row r="197" spans="1:35" ht="18" customHeight="1">
      <c r="A197" s="66" t="s">
        <v>54</v>
      </c>
      <c r="B197" s="2" t="s">
        <v>7</v>
      </c>
      <c r="C197" s="29">
        <v>0.4</v>
      </c>
      <c r="D197" s="12">
        <v>100</v>
      </c>
      <c r="E197" s="84">
        <v>0.23</v>
      </c>
      <c r="F197" s="84">
        <v>1.03</v>
      </c>
      <c r="G197" s="12">
        <f t="shared" si="37"/>
        <v>447.82608695652175</v>
      </c>
      <c r="H197" s="11">
        <f t="shared" si="38"/>
        <v>257.5</v>
      </c>
      <c r="I197" s="74">
        <f t="shared" si="39"/>
        <v>347.82608695652175</v>
      </c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</row>
    <row r="198" spans="1:35" ht="18" customHeight="1">
      <c r="A198" s="66" t="s">
        <v>55</v>
      </c>
      <c r="B198" s="2" t="s">
        <v>7</v>
      </c>
      <c r="C198" s="29">
        <v>0.94</v>
      </c>
      <c r="D198" s="12">
        <v>100</v>
      </c>
      <c r="E198" s="84">
        <v>0.62</v>
      </c>
      <c r="F198" s="84">
        <v>0.63</v>
      </c>
      <c r="G198" s="12">
        <f t="shared" si="37"/>
        <v>101.61290322580645</v>
      </c>
      <c r="H198" s="11">
        <f t="shared" si="38"/>
        <v>67.02127659574468</v>
      </c>
      <c r="I198" s="74">
        <f t="shared" si="39"/>
        <v>1.6129032258064484</v>
      </c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</row>
    <row r="199" spans="1:35" ht="18" customHeight="1">
      <c r="A199" s="4" t="s">
        <v>17</v>
      </c>
      <c r="B199" s="15" t="s">
        <v>7</v>
      </c>
      <c r="C199" s="28">
        <v>5.4</v>
      </c>
      <c r="D199" s="7">
        <v>55.1</v>
      </c>
      <c r="E199" s="28">
        <f>SUM(E200:E209)</f>
        <v>7</v>
      </c>
      <c r="F199" s="28">
        <v>2.2</v>
      </c>
      <c r="G199" s="7">
        <f>F199/E199*100</f>
        <v>31.428571428571434</v>
      </c>
      <c r="H199" s="8">
        <f t="shared" si="38"/>
        <v>40.74074074074075</v>
      </c>
      <c r="I199" s="73">
        <f t="shared" si="39"/>
        <v>-23.671428571428567</v>
      </c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</row>
    <row r="200" spans="1:35" ht="18" customHeight="1">
      <c r="A200" s="13" t="s">
        <v>38</v>
      </c>
      <c r="B200" s="2" t="s">
        <v>7</v>
      </c>
      <c r="C200" s="29">
        <v>1.44</v>
      </c>
      <c r="D200" s="12">
        <v>102.3</v>
      </c>
      <c r="E200" s="30">
        <v>1</v>
      </c>
      <c r="F200" s="30">
        <v>0.2</v>
      </c>
      <c r="G200" s="12">
        <f aca="true" t="shared" si="40" ref="G200:G266">F200/E200*100</f>
        <v>20</v>
      </c>
      <c r="H200" s="11">
        <f aca="true" t="shared" si="41" ref="H200:H209">F200/C200*100</f>
        <v>13.88888888888889</v>
      </c>
      <c r="I200" s="74">
        <f aca="true" t="shared" si="42" ref="I200:I266">G200-D200</f>
        <v>-82.3</v>
      </c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</row>
    <row r="201" spans="1:35" ht="18" customHeight="1">
      <c r="A201" s="65" t="s">
        <v>45</v>
      </c>
      <c r="B201" s="2" t="s">
        <v>7</v>
      </c>
      <c r="C201" s="29">
        <v>1</v>
      </c>
      <c r="D201" s="12">
        <v>0</v>
      </c>
      <c r="E201" s="30">
        <v>0.95</v>
      </c>
      <c r="F201" s="30">
        <v>0.1</v>
      </c>
      <c r="G201" s="12">
        <f t="shared" si="40"/>
        <v>10.526315789473685</v>
      </c>
      <c r="H201" s="11">
        <f t="shared" si="41"/>
        <v>10</v>
      </c>
      <c r="I201" s="74">
        <f t="shared" si="42"/>
        <v>10.526315789473685</v>
      </c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</row>
    <row r="202" spans="1:35" ht="18" customHeight="1">
      <c r="A202" s="65" t="s">
        <v>46</v>
      </c>
      <c r="B202" s="2" t="s">
        <v>7</v>
      </c>
      <c r="C202" s="29">
        <v>0</v>
      </c>
      <c r="D202" s="12">
        <v>0</v>
      </c>
      <c r="E202" s="30">
        <v>0</v>
      </c>
      <c r="F202" s="30">
        <v>0.1</v>
      </c>
      <c r="G202" s="12" t="s">
        <v>43</v>
      </c>
      <c r="H202" s="11" t="s">
        <v>43</v>
      </c>
      <c r="I202" s="11" t="s">
        <v>43</v>
      </c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</row>
    <row r="203" spans="1:35" ht="18" customHeight="1">
      <c r="A203" s="66" t="s">
        <v>48</v>
      </c>
      <c r="B203" s="2" t="s">
        <v>7</v>
      </c>
      <c r="C203" s="29">
        <v>0.16</v>
      </c>
      <c r="D203" s="12">
        <v>100</v>
      </c>
      <c r="E203" s="30">
        <v>0.39</v>
      </c>
      <c r="F203" s="30">
        <v>0.06</v>
      </c>
      <c r="G203" s="12">
        <f t="shared" si="40"/>
        <v>15.384615384615383</v>
      </c>
      <c r="H203" s="11">
        <f t="shared" si="41"/>
        <v>37.5</v>
      </c>
      <c r="I203" s="74">
        <f t="shared" si="42"/>
        <v>-84.61538461538461</v>
      </c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</row>
    <row r="204" spans="1:35" ht="18" customHeight="1">
      <c r="A204" s="13" t="s">
        <v>50</v>
      </c>
      <c r="B204" s="2" t="s">
        <v>7</v>
      </c>
      <c r="C204" s="29">
        <v>1</v>
      </c>
      <c r="D204" s="12">
        <v>32.6</v>
      </c>
      <c r="E204" s="30">
        <v>3.07</v>
      </c>
      <c r="F204" s="30">
        <v>1.06</v>
      </c>
      <c r="G204" s="12">
        <f>F204/E204*100</f>
        <v>34.52768729641694</v>
      </c>
      <c r="H204" s="11">
        <f t="shared" si="41"/>
        <v>106</v>
      </c>
      <c r="I204" s="74">
        <f t="shared" si="42"/>
        <v>1.9276872964169414</v>
      </c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</row>
    <row r="205" spans="1:35" ht="18" customHeight="1">
      <c r="A205" s="66" t="s">
        <v>49</v>
      </c>
      <c r="B205" s="2" t="s">
        <v>7</v>
      </c>
      <c r="C205" s="29">
        <v>0.8</v>
      </c>
      <c r="D205" s="12">
        <v>33.3</v>
      </c>
      <c r="E205" s="30">
        <v>1.17</v>
      </c>
      <c r="F205" s="30">
        <v>0.18</v>
      </c>
      <c r="G205" s="12">
        <f>F205/E205*100</f>
        <v>15.384615384615385</v>
      </c>
      <c r="H205" s="11">
        <f t="shared" si="41"/>
        <v>22.499999999999996</v>
      </c>
      <c r="I205" s="74">
        <f t="shared" si="42"/>
        <v>-17.91538461538461</v>
      </c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</row>
    <row r="206" spans="1:35" ht="18" customHeight="1">
      <c r="A206" s="66" t="s">
        <v>52</v>
      </c>
      <c r="B206" s="2" t="s">
        <v>7</v>
      </c>
      <c r="C206" s="29">
        <v>0.5</v>
      </c>
      <c r="D206" s="12">
        <v>0</v>
      </c>
      <c r="E206" s="30">
        <v>0.05</v>
      </c>
      <c r="F206" s="30">
        <v>0.05</v>
      </c>
      <c r="G206" s="12">
        <f>F206/E206*100</f>
        <v>100</v>
      </c>
      <c r="H206" s="11">
        <f t="shared" si="41"/>
        <v>10</v>
      </c>
      <c r="I206" s="74">
        <f t="shared" si="42"/>
        <v>100</v>
      </c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</row>
    <row r="207" spans="1:35" ht="18" customHeight="1">
      <c r="A207" s="66" t="s">
        <v>53</v>
      </c>
      <c r="B207" s="2" t="s">
        <v>7</v>
      </c>
      <c r="C207" s="29">
        <v>0</v>
      </c>
      <c r="D207" s="12">
        <v>0</v>
      </c>
      <c r="E207" s="30">
        <v>0</v>
      </c>
      <c r="F207" s="30">
        <v>0.3</v>
      </c>
      <c r="G207" s="12" t="s">
        <v>43</v>
      </c>
      <c r="H207" s="11" t="s">
        <v>43</v>
      </c>
      <c r="I207" s="74" t="s">
        <v>43</v>
      </c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</row>
    <row r="208" spans="1:35" ht="18" customHeight="1">
      <c r="A208" s="66" t="s">
        <v>54</v>
      </c>
      <c r="B208" s="2" t="s">
        <v>7</v>
      </c>
      <c r="C208" s="29">
        <v>0.4</v>
      </c>
      <c r="D208" s="12">
        <v>0</v>
      </c>
      <c r="E208" s="30">
        <v>0.37</v>
      </c>
      <c r="F208" s="30">
        <v>0.1</v>
      </c>
      <c r="G208" s="12">
        <f>F208/E208*100</f>
        <v>27.027027027027028</v>
      </c>
      <c r="H208" s="11">
        <f t="shared" si="41"/>
        <v>25</v>
      </c>
      <c r="I208" s="74">
        <f>G208-D208</f>
        <v>27.027027027027028</v>
      </c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</row>
    <row r="209" spans="1:35" ht="18" customHeight="1">
      <c r="A209" s="66" t="s">
        <v>55</v>
      </c>
      <c r="B209" s="2" t="s">
        <v>7</v>
      </c>
      <c r="C209" s="29">
        <v>0.1</v>
      </c>
      <c r="D209" s="12">
        <v>100</v>
      </c>
      <c r="E209" s="30">
        <v>0</v>
      </c>
      <c r="F209" s="30">
        <v>0.05</v>
      </c>
      <c r="G209" s="12" t="s">
        <v>43</v>
      </c>
      <c r="H209" s="11">
        <f t="shared" si="41"/>
        <v>50</v>
      </c>
      <c r="I209" s="74" t="s">
        <v>43</v>
      </c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</row>
    <row r="210" spans="1:35" ht="18" customHeight="1">
      <c r="A210" s="4" t="s">
        <v>18</v>
      </c>
      <c r="B210" s="15" t="s">
        <v>7</v>
      </c>
      <c r="C210" s="28">
        <f>SUM(C211:C222)</f>
        <v>18.799999999999997</v>
      </c>
      <c r="D210" s="7">
        <v>100.5</v>
      </c>
      <c r="E210" s="28">
        <f>SUM(E211:E222)</f>
        <v>21.400000000000002</v>
      </c>
      <c r="F210" s="28">
        <v>21.3</v>
      </c>
      <c r="G210" s="7">
        <f t="shared" si="40"/>
        <v>99.53271028037382</v>
      </c>
      <c r="H210" s="8">
        <f>F210/C210*100</f>
        <v>113.29787234042554</v>
      </c>
      <c r="I210" s="73">
        <f t="shared" si="42"/>
        <v>-0.96728971962618</v>
      </c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</row>
    <row r="211" spans="1:35" ht="18" customHeight="1">
      <c r="A211" s="13" t="s">
        <v>38</v>
      </c>
      <c r="B211" s="2" t="s">
        <v>7</v>
      </c>
      <c r="C211" s="30">
        <v>0.7</v>
      </c>
      <c r="D211" s="12">
        <v>100</v>
      </c>
      <c r="E211" s="85">
        <v>0.58</v>
      </c>
      <c r="F211" s="85">
        <v>0.7</v>
      </c>
      <c r="G211" s="12">
        <f t="shared" si="40"/>
        <v>120.6896551724138</v>
      </c>
      <c r="H211" s="11">
        <f aca="true" t="shared" si="43" ref="H211:H222">F211/C211*100</f>
        <v>100</v>
      </c>
      <c r="I211" s="74">
        <f t="shared" si="42"/>
        <v>20.689655172413794</v>
      </c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</row>
    <row r="212" spans="1:35" ht="18" customHeight="1">
      <c r="A212" s="65" t="s">
        <v>45</v>
      </c>
      <c r="B212" s="2" t="s">
        <v>7</v>
      </c>
      <c r="C212" s="30">
        <v>1.5</v>
      </c>
      <c r="D212" s="12">
        <v>100</v>
      </c>
      <c r="E212" s="85">
        <v>0.82</v>
      </c>
      <c r="F212" s="85">
        <v>0.75</v>
      </c>
      <c r="G212" s="12">
        <f t="shared" si="40"/>
        <v>91.46341463414635</v>
      </c>
      <c r="H212" s="11">
        <f t="shared" si="43"/>
        <v>50</v>
      </c>
      <c r="I212" s="74">
        <f t="shared" si="42"/>
        <v>-8.536585365853654</v>
      </c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</row>
    <row r="213" spans="1:35" ht="18" customHeight="1">
      <c r="A213" s="66" t="s">
        <v>46</v>
      </c>
      <c r="B213" s="2" t="s">
        <v>7</v>
      </c>
      <c r="C213" s="30">
        <v>1.43</v>
      </c>
      <c r="D213" s="12">
        <v>100</v>
      </c>
      <c r="E213" s="85">
        <v>1.29</v>
      </c>
      <c r="F213" s="85">
        <v>1.17</v>
      </c>
      <c r="G213" s="12">
        <f t="shared" si="40"/>
        <v>90.69767441860465</v>
      </c>
      <c r="H213" s="11">
        <f t="shared" si="43"/>
        <v>81.81818181818181</v>
      </c>
      <c r="I213" s="74">
        <f t="shared" si="42"/>
        <v>-9.302325581395351</v>
      </c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</row>
    <row r="214" spans="1:35" ht="18" customHeight="1">
      <c r="A214" s="13" t="s">
        <v>47</v>
      </c>
      <c r="B214" s="2" t="s">
        <v>7</v>
      </c>
      <c r="C214" s="30">
        <v>0.95</v>
      </c>
      <c r="D214" s="12">
        <v>100</v>
      </c>
      <c r="E214" s="85">
        <v>0.65</v>
      </c>
      <c r="F214" s="85">
        <v>0.62</v>
      </c>
      <c r="G214" s="12">
        <f t="shared" si="40"/>
        <v>95.38461538461537</v>
      </c>
      <c r="H214" s="11">
        <f t="shared" si="43"/>
        <v>65.26315789473685</v>
      </c>
      <c r="I214" s="74">
        <f t="shared" si="42"/>
        <v>-4.615384615384627</v>
      </c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</row>
    <row r="215" spans="1:35" ht="18" customHeight="1">
      <c r="A215" s="66" t="s">
        <v>48</v>
      </c>
      <c r="B215" s="2" t="s">
        <v>7</v>
      </c>
      <c r="C215" s="30">
        <v>1.5</v>
      </c>
      <c r="D215" s="12">
        <v>100</v>
      </c>
      <c r="E215" s="85">
        <v>0.99</v>
      </c>
      <c r="F215" s="85">
        <v>1.7</v>
      </c>
      <c r="G215" s="12">
        <f t="shared" si="40"/>
        <v>171.7171717171717</v>
      </c>
      <c r="H215" s="11">
        <f t="shared" si="43"/>
        <v>113.33333333333333</v>
      </c>
      <c r="I215" s="74">
        <f t="shared" si="42"/>
        <v>71.71717171717171</v>
      </c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</row>
    <row r="216" spans="1:35" ht="18" customHeight="1">
      <c r="A216" s="13" t="s">
        <v>50</v>
      </c>
      <c r="B216" s="2" t="s">
        <v>7</v>
      </c>
      <c r="C216" s="30">
        <v>1.6</v>
      </c>
      <c r="D216" s="12">
        <v>100</v>
      </c>
      <c r="E216" s="85">
        <v>3.15</v>
      </c>
      <c r="F216" s="85">
        <v>3.58</v>
      </c>
      <c r="G216" s="12">
        <f>F216/E216*100</f>
        <v>113.65079365079364</v>
      </c>
      <c r="H216" s="11">
        <f t="shared" si="43"/>
        <v>223.74999999999997</v>
      </c>
      <c r="I216" s="74">
        <f t="shared" si="42"/>
        <v>13.650793650793645</v>
      </c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</row>
    <row r="217" spans="1:35" ht="18" customHeight="1">
      <c r="A217" s="66" t="s">
        <v>49</v>
      </c>
      <c r="B217" s="2" t="s">
        <v>7</v>
      </c>
      <c r="C217" s="30">
        <v>2.94</v>
      </c>
      <c r="D217" s="12">
        <v>100.7</v>
      </c>
      <c r="E217" s="85">
        <v>2.7</v>
      </c>
      <c r="F217" s="85">
        <v>2.7</v>
      </c>
      <c r="G217" s="12">
        <f t="shared" si="40"/>
        <v>100</v>
      </c>
      <c r="H217" s="11">
        <f t="shared" si="43"/>
        <v>91.83673469387756</v>
      </c>
      <c r="I217" s="74">
        <f t="shared" si="42"/>
        <v>-0.7000000000000028</v>
      </c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</row>
    <row r="218" spans="1:35" ht="18" customHeight="1">
      <c r="A218" s="14" t="s">
        <v>51</v>
      </c>
      <c r="B218" s="2" t="s">
        <v>7</v>
      </c>
      <c r="C218" s="30">
        <v>2.5</v>
      </c>
      <c r="D218" s="12">
        <v>100.4</v>
      </c>
      <c r="E218" s="85">
        <v>3</v>
      </c>
      <c r="F218" s="85">
        <v>2.4</v>
      </c>
      <c r="G218" s="12">
        <f t="shared" si="40"/>
        <v>80</v>
      </c>
      <c r="H218" s="11">
        <f t="shared" si="43"/>
        <v>96</v>
      </c>
      <c r="I218" s="74">
        <f t="shared" si="42"/>
        <v>-20.400000000000006</v>
      </c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</row>
    <row r="219" spans="1:35" ht="18" customHeight="1">
      <c r="A219" s="66" t="s">
        <v>52</v>
      </c>
      <c r="B219" s="2" t="s">
        <v>7</v>
      </c>
      <c r="C219" s="30">
        <v>1.25</v>
      </c>
      <c r="D219" s="12">
        <v>100</v>
      </c>
      <c r="E219" s="85">
        <v>0.85</v>
      </c>
      <c r="F219" s="85">
        <v>0.73</v>
      </c>
      <c r="G219" s="12">
        <f t="shared" si="40"/>
        <v>85.88235294117646</v>
      </c>
      <c r="H219" s="11">
        <f t="shared" si="43"/>
        <v>58.4</v>
      </c>
      <c r="I219" s="74">
        <f t="shared" si="42"/>
        <v>-14.117647058823536</v>
      </c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</row>
    <row r="220" spans="1:35" ht="18" customHeight="1">
      <c r="A220" s="66" t="s">
        <v>53</v>
      </c>
      <c r="B220" s="2" t="s">
        <v>7</v>
      </c>
      <c r="C220" s="30">
        <v>2.44</v>
      </c>
      <c r="D220" s="12">
        <v>100</v>
      </c>
      <c r="E220" s="85">
        <v>4</v>
      </c>
      <c r="F220" s="85">
        <v>3.7</v>
      </c>
      <c r="G220" s="12">
        <f t="shared" si="40"/>
        <v>92.5</v>
      </c>
      <c r="H220" s="11">
        <f t="shared" si="43"/>
        <v>151.63934426229508</v>
      </c>
      <c r="I220" s="74">
        <f t="shared" si="42"/>
        <v>-7.5</v>
      </c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</row>
    <row r="221" spans="1:35" ht="18" customHeight="1">
      <c r="A221" s="66" t="s">
        <v>54</v>
      </c>
      <c r="B221" s="2" t="s">
        <v>7</v>
      </c>
      <c r="C221" s="30">
        <v>1.92</v>
      </c>
      <c r="D221" s="12">
        <v>100</v>
      </c>
      <c r="E221" s="85">
        <v>2.5</v>
      </c>
      <c r="F221" s="85">
        <v>2.55</v>
      </c>
      <c r="G221" s="12">
        <f t="shared" si="40"/>
        <v>102</v>
      </c>
      <c r="H221" s="11">
        <f t="shared" si="43"/>
        <v>132.8125</v>
      </c>
      <c r="I221" s="74">
        <f t="shared" si="42"/>
        <v>2</v>
      </c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</row>
    <row r="222" spans="1:35" ht="18" customHeight="1">
      <c r="A222" s="66" t="s">
        <v>55</v>
      </c>
      <c r="B222" s="2" t="s">
        <v>7</v>
      </c>
      <c r="C222" s="29">
        <v>0.07</v>
      </c>
      <c r="D222" s="12">
        <v>100</v>
      </c>
      <c r="E222" s="85">
        <v>0.87</v>
      </c>
      <c r="F222" s="85">
        <v>0.7</v>
      </c>
      <c r="G222" s="12">
        <f t="shared" si="40"/>
        <v>80.45977011494251</v>
      </c>
      <c r="H222" s="11">
        <f t="shared" si="43"/>
        <v>999.9999999999998</v>
      </c>
      <c r="I222" s="74">
        <f t="shared" si="42"/>
        <v>-19.540229885057485</v>
      </c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</row>
    <row r="223" spans="1:35" ht="18" customHeight="1">
      <c r="A223" s="4" t="s">
        <v>19</v>
      </c>
      <c r="B223" s="15" t="s">
        <v>7</v>
      </c>
      <c r="C223" s="28">
        <f>SUM(C224:C235)</f>
        <v>20.500000000000004</v>
      </c>
      <c r="D223" s="7">
        <v>113.9</v>
      </c>
      <c r="E223" s="28">
        <f>SUM(E224:E235)</f>
        <v>20.099999999999994</v>
      </c>
      <c r="F223" s="28">
        <v>39.6</v>
      </c>
      <c r="G223" s="7">
        <f>F223/E223*100</f>
        <v>197.0149253731344</v>
      </c>
      <c r="H223" s="8">
        <f>F223/C223*100</f>
        <v>193.17073170731703</v>
      </c>
      <c r="I223" s="73">
        <f t="shared" si="42"/>
        <v>83.11492537313438</v>
      </c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</row>
    <row r="224" spans="1:35" ht="18" customHeight="1">
      <c r="A224" s="13" t="s">
        <v>38</v>
      </c>
      <c r="B224" s="2" t="s">
        <v>7</v>
      </c>
      <c r="C224" s="29">
        <v>3.2</v>
      </c>
      <c r="D224" s="12">
        <v>100</v>
      </c>
      <c r="E224" s="83">
        <v>1.7</v>
      </c>
      <c r="F224" s="83">
        <v>3.34</v>
      </c>
      <c r="G224" s="12">
        <f t="shared" si="40"/>
        <v>196.47058823529412</v>
      </c>
      <c r="H224" s="11">
        <f aca="true" t="shared" si="44" ref="H224:H235">F224/C224*100</f>
        <v>104.375</v>
      </c>
      <c r="I224" s="74">
        <f t="shared" si="42"/>
        <v>96.47058823529412</v>
      </c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</row>
    <row r="225" spans="1:35" ht="18" customHeight="1">
      <c r="A225" s="65" t="s">
        <v>45</v>
      </c>
      <c r="B225" s="2" t="s">
        <v>7</v>
      </c>
      <c r="C225" s="29">
        <v>1.05</v>
      </c>
      <c r="D225" s="12">
        <v>100</v>
      </c>
      <c r="E225" s="83">
        <v>0.95</v>
      </c>
      <c r="F225" s="83">
        <v>1.84</v>
      </c>
      <c r="G225" s="12">
        <f t="shared" si="40"/>
        <v>193.6842105263158</v>
      </c>
      <c r="H225" s="11">
        <f t="shared" si="44"/>
        <v>175.23809523809524</v>
      </c>
      <c r="I225" s="74">
        <f t="shared" si="42"/>
        <v>93.68421052631581</v>
      </c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</row>
    <row r="226" spans="1:35" ht="18" customHeight="1">
      <c r="A226" s="66" t="s">
        <v>46</v>
      </c>
      <c r="B226" s="2" t="s">
        <v>7</v>
      </c>
      <c r="C226" s="29">
        <v>1.44</v>
      </c>
      <c r="D226" s="12">
        <v>41.5</v>
      </c>
      <c r="E226" s="83">
        <v>1.57</v>
      </c>
      <c r="F226" s="83">
        <v>3.2</v>
      </c>
      <c r="G226" s="12">
        <f t="shared" si="40"/>
        <v>203.82165605095543</v>
      </c>
      <c r="H226" s="11">
        <f t="shared" si="44"/>
        <v>222.22222222222223</v>
      </c>
      <c r="I226" s="74">
        <f t="shared" si="42"/>
        <v>162.32165605095543</v>
      </c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</row>
    <row r="227" spans="1:35" ht="18" customHeight="1">
      <c r="A227" s="13" t="s">
        <v>47</v>
      </c>
      <c r="B227" s="2" t="s">
        <v>7</v>
      </c>
      <c r="C227" s="29">
        <v>0.73</v>
      </c>
      <c r="D227" s="12">
        <v>100</v>
      </c>
      <c r="E227" s="83">
        <v>0.3</v>
      </c>
      <c r="F227" s="83">
        <v>0.62</v>
      </c>
      <c r="G227" s="12">
        <f t="shared" si="40"/>
        <v>206.66666666666669</v>
      </c>
      <c r="H227" s="11">
        <f t="shared" si="44"/>
        <v>84.93150684931507</v>
      </c>
      <c r="I227" s="74">
        <f t="shared" si="42"/>
        <v>106.66666666666669</v>
      </c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</row>
    <row r="228" spans="1:35" ht="18" customHeight="1">
      <c r="A228" s="66" t="s">
        <v>48</v>
      </c>
      <c r="B228" s="2" t="s">
        <v>7</v>
      </c>
      <c r="C228" s="29">
        <v>1.5</v>
      </c>
      <c r="D228" s="12">
        <v>100</v>
      </c>
      <c r="E228" s="83">
        <v>1.3</v>
      </c>
      <c r="F228" s="83">
        <v>2.5</v>
      </c>
      <c r="G228" s="12">
        <f t="shared" si="40"/>
        <v>192.3076923076923</v>
      </c>
      <c r="H228" s="11">
        <f t="shared" si="44"/>
        <v>166.66666666666669</v>
      </c>
      <c r="I228" s="74">
        <f t="shared" si="42"/>
        <v>92.30769230769229</v>
      </c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</row>
    <row r="229" spans="1:35" ht="18" customHeight="1">
      <c r="A229" s="13" t="s">
        <v>50</v>
      </c>
      <c r="B229" s="2" t="s">
        <v>7</v>
      </c>
      <c r="C229" s="29">
        <v>2.29</v>
      </c>
      <c r="D229" s="12">
        <v>100</v>
      </c>
      <c r="E229" s="83">
        <v>2.85</v>
      </c>
      <c r="F229" s="83">
        <v>5.5</v>
      </c>
      <c r="G229" s="12">
        <f t="shared" si="40"/>
        <v>192.98245614035088</v>
      </c>
      <c r="H229" s="11">
        <f t="shared" si="44"/>
        <v>240.17467248908298</v>
      </c>
      <c r="I229" s="74">
        <f t="shared" si="42"/>
        <v>92.98245614035088</v>
      </c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</row>
    <row r="230" spans="1:35" ht="18" customHeight="1">
      <c r="A230" s="66" t="s">
        <v>49</v>
      </c>
      <c r="B230" s="2" t="s">
        <v>7</v>
      </c>
      <c r="C230" s="29">
        <v>2.5</v>
      </c>
      <c r="D230" s="12">
        <v>103.1</v>
      </c>
      <c r="E230" s="83">
        <v>2.6</v>
      </c>
      <c r="F230" s="83">
        <v>5.1</v>
      </c>
      <c r="G230" s="12">
        <f t="shared" si="40"/>
        <v>196.15384615384613</v>
      </c>
      <c r="H230" s="11">
        <f t="shared" si="44"/>
        <v>204</v>
      </c>
      <c r="I230" s="74">
        <f t="shared" si="42"/>
        <v>93.05384615384614</v>
      </c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</row>
    <row r="231" spans="1:35" ht="18" customHeight="1">
      <c r="A231" s="14" t="s">
        <v>51</v>
      </c>
      <c r="B231" s="2" t="s">
        <v>7</v>
      </c>
      <c r="C231" s="29">
        <v>0.75</v>
      </c>
      <c r="D231" s="12">
        <v>100.2</v>
      </c>
      <c r="E231" s="83">
        <v>1.13</v>
      </c>
      <c r="F231" s="83">
        <v>2.2</v>
      </c>
      <c r="G231" s="12">
        <f t="shared" si="40"/>
        <v>194.6902654867257</v>
      </c>
      <c r="H231" s="11">
        <f t="shared" si="44"/>
        <v>293.33333333333337</v>
      </c>
      <c r="I231" s="74">
        <f t="shared" si="42"/>
        <v>94.4902654867257</v>
      </c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</row>
    <row r="232" spans="1:35" ht="18" customHeight="1">
      <c r="A232" s="66" t="s">
        <v>52</v>
      </c>
      <c r="B232" s="2" t="s">
        <v>7</v>
      </c>
      <c r="C232" s="29">
        <v>0.67</v>
      </c>
      <c r="D232" s="12">
        <v>100</v>
      </c>
      <c r="E232" s="83">
        <v>0.85</v>
      </c>
      <c r="F232" s="83">
        <v>1.64</v>
      </c>
      <c r="G232" s="12">
        <f t="shared" si="40"/>
        <v>192.94117647058823</v>
      </c>
      <c r="H232" s="11">
        <f t="shared" si="44"/>
        <v>244.77611940298502</v>
      </c>
      <c r="I232" s="74">
        <f t="shared" si="42"/>
        <v>92.94117647058823</v>
      </c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</row>
    <row r="233" spans="1:35" ht="18" customHeight="1">
      <c r="A233" s="66" t="s">
        <v>53</v>
      </c>
      <c r="B233" s="2" t="s">
        <v>7</v>
      </c>
      <c r="C233" s="29">
        <v>3.9</v>
      </c>
      <c r="D233" s="12">
        <v>101.3</v>
      </c>
      <c r="E233" s="83">
        <v>2.8</v>
      </c>
      <c r="F233" s="83">
        <v>5.55</v>
      </c>
      <c r="G233" s="12">
        <f t="shared" si="40"/>
        <v>198.21428571428572</v>
      </c>
      <c r="H233" s="11">
        <f t="shared" si="44"/>
        <v>142.30769230769232</v>
      </c>
      <c r="I233" s="74">
        <f t="shared" si="42"/>
        <v>96.91428571428573</v>
      </c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</row>
    <row r="234" spans="1:35" ht="18" customHeight="1">
      <c r="A234" s="66" t="s">
        <v>54</v>
      </c>
      <c r="B234" s="2" t="s">
        <v>7</v>
      </c>
      <c r="C234" s="29">
        <v>1.67</v>
      </c>
      <c r="D234" s="12">
        <v>100</v>
      </c>
      <c r="E234" s="83">
        <v>2.65</v>
      </c>
      <c r="F234" s="83">
        <v>5.43</v>
      </c>
      <c r="G234" s="12">
        <f t="shared" si="40"/>
        <v>204.90566037735846</v>
      </c>
      <c r="H234" s="11">
        <f t="shared" si="44"/>
        <v>325.1497005988024</v>
      </c>
      <c r="I234" s="74">
        <f t="shared" si="42"/>
        <v>104.90566037735846</v>
      </c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</row>
    <row r="235" spans="1:35" ht="18" customHeight="1">
      <c r="A235" s="66" t="s">
        <v>55</v>
      </c>
      <c r="B235" s="2" t="s">
        <v>7</v>
      </c>
      <c r="C235" s="29">
        <v>0.8</v>
      </c>
      <c r="D235" s="12">
        <v>100</v>
      </c>
      <c r="E235" s="83">
        <v>1.4</v>
      </c>
      <c r="F235" s="83">
        <v>2.68</v>
      </c>
      <c r="G235" s="12">
        <f t="shared" si="40"/>
        <v>191.42857142857144</v>
      </c>
      <c r="H235" s="11">
        <f t="shared" si="44"/>
        <v>335</v>
      </c>
      <c r="I235" s="74">
        <f t="shared" si="42"/>
        <v>91.42857142857144</v>
      </c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</row>
    <row r="236" spans="1:35" ht="18" customHeight="1">
      <c r="A236" s="4" t="s">
        <v>20</v>
      </c>
      <c r="B236" s="5" t="s">
        <v>7</v>
      </c>
      <c r="C236" s="28">
        <f>SUM(C237:C247)</f>
        <v>158.01000000000002</v>
      </c>
      <c r="D236" s="7">
        <v>103.3</v>
      </c>
      <c r="E236" s="28">
        <f>SUM(E237:E247)</f>
        <v>167.815</v>
      </c>
      <c r="F236" s="28">
        <v>154.604</v>
      </c>
      <c r="G236" s="7">
        <f t="shared" si="40"/>
        <v>92.12764055656527</v>
      </c>
      <c r="H236" s="8">
        <f aca="true" t="shared" si="45" ref="H236:H242">F236/C236*100</f>
        <v>97.8444402253022</v>
      </c>
      <c r="I236" s="73">
        <f t="shared" si="42"/>
        <v>-11.172359443434729</v>
      </c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</row>
    <row r="237" spans="1:35" ht="18" customHeight="1">
      <c r="A237" s="13" t="s">
        <v>38</v>
      </c>
      <c r="B237" s="2" t="s">
        <v>7</v>
      </c>
      <c r="C237" s="29">
        <v>1.6</v>
      </c>
      <c r="D237" s="12">
        <v>100</v>
      </c>
      <c r="E237" s="30">
        <v>2.3</v>
      </c>
      <c r="F237" s="30">
        <v>1.4</v>
      </c>
      <c r="G237" s="12">
        <f t="shared" si="40"/>
        <v>60.86956521739131</v>
      </c>
      <c r="H237" s="11">
        <f t="shared" si="45"/>
        <v>87.49999999999999</v>
      </c>
      <c r="I237" s="74">
        <f t="shared" si="42"/>
        <v>-39.13043478260869</v>
      </c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</row>
    <row r="238" spans="1:35" ht="18" customHeight="1">
      <c r="A238" s="66" t="s">
        <v>46</v>
      </c>
      <c r="B238" s="2" t="s">
        <v>7</v>
      </c>
      <c r="C238" s="29">
        <v>18.44</v>
      </c>
      <c r="D238" s="12">
        <v>105.1</v>
      </c>
      <c r="E238" s="30">
        <v>20.2</v>
      </c>
      <c r="F238" s="30">
        <v>19.3</v>
      </c>
      <c r="G238" s="12">
        <f t="shared" si="40"/>
        <v>95.54455445544555</v>
      </c>
      <c r="H238" s="11">
        <f t="shared" si="45"/>
        <v>104.66377440347073</v>
      </c>
      <c r="I238" s="74">
        <f t="shared" si="42"/>
        <v>-9.555445544554445</v>
      </c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</row>
    <row r="239" spans="1:35" ht="18" customHeight="1">
      <c r="A239" s="13" t="s">
        <v>47</v>
      </c>
      <c r="B239" s="2" t="s">
        <v>7</v>
      </c>
      <c r="C239" s="29">
        <v>8.19</v>
      </c>
      <c r="D239" s="12">
        <v>106.5</v>
      </c>
      <c r="E239" s="30">
        <v>4.144</v>
      </c>
      <c r="F239" s="30">
        <v>3.13</v>
      </c>
      <c r="G239" s="12">
        <f t="shared" si="40"/>
        <v>75.53088803088802</v>
      </c>
      <c r="H239" s="11">
        <f t="shared" si="45"/>
        <v>38.217338217338224</v>
      </c>
      <c r="I239" s="74">
        <f t="shared" si="42"/>
        <v>-30.969111969111978</v>
      </c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</row>
    <row r="240" spans="1:35" ht="18" customHeight="1">
      <c r="A240" s="66" t="s">
        <v>48</v>
      </c>
      <c r="B240" s="2" t="s">
        <v>7</v>
      </c>
      <c r="C240" s="29">
        <v>8.4</v>
      </c>
      <c r="D240" s="12">
        <v>110.53</v>
      </c>
      <c r="E240" s="30">
        <v>7.6</v>
      </c>
      <c r="F240" s="30">
        <v>7.38</v>
      </c>
      <c r="G240" s="12">
        <f t="shared" si="40"/>
        <v>97.10526315789474</v>
      </c>
      <c r="H240" s="11">
        <f t="shared" si="45"/>
        <v>87.85714285714286</v>
      </c>
      <c r="I240" s="74">
        <f t="shared" si="42"/>
        <v>-13.424736842105261</v>
      </c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</row>
    <row r="241" spans="1:35" ht="18" customHeight="1">
      <c r="A241" s="13" t="s">
        <v>50</v>
      </c>
      <c r="B241" s="2" t="s">
        <v>7</v>
      </c>
      <c r="C241" s="29">
        <v>2.5</v>
      </c>
      <c r="D241" s="12">
        <v>217.4</v>
      </c>
      <c r="E241" s="30">
        <v>1.5</v>
      </c>
      <c r="F241" s="30">
        <v>1.03</v>
      </c>
      <c r="G241" s="12">
        <f>F241/E241*100</f>
        <v>68.66666666666667</v>
      </c>
      <c r="H241" s="11">
        <f t="shared" si="45"/>
        <v>41.2</v>
      </c>
      <c r="I241" s="74">
        <f>G241-D241</f>
        <v>-148.73333333333335</v>
      </c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</row>
    <row r="242" spans="1:35" ht="18" customHeight="1">
      <c r="A242" s="66" t="s">
        <v>49</v>
      </c>
      <c r="B242" s="2" t="s">
        <v>7</v>
      </c>
      <c r="C242" s="29">
        <v>0.66</v>
      </c>
      <c r="D242" s="12">
        <v>100</v>
      </c>
      <c r="E242" s="30">
        <v>1.15</v>
      </c>
      <c r="F242" s="30">
        <v>0.514</v>
      </c>
      <c r="G242" s="12">
        <f t="shared" si="40"/>
        <v>44.69565217391305</v>
      </c>
      <c r="H242" s="11">
        <f t="shared" si="45"/>
        <v>77.87878787878788</v>
      </c>
      <c r="I242" s="74">
        <f t="shared" si="42"/>
        <v>-55.30434782608695</v>
      </c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</row>
    <row r="243" spans="1:35" ht="18" customHeight="1">
      <c r="A243" s="14" t="s">
        <v>51</v>
      </c>
      <c r="B243" s="2" t="s">
        <v>7</v>
      </c>
      <c r="C243" s="29">
        <v>0</v>
      </c>
      <c r="D243" s="12" t="s">
        <v>43</v>
      </c>
      <c r="E243" s="30">
        <v>0.114</v>
      </c>
      <c r="F243" s="30">
        <v>0.05</v>
      </c>
      <c r="G243" s="12">
        <f t="shared" si="40"/>
        <v>43.85964912280702</v>
      </c>
      <c r="H243" s="11" t="s">
        <v>43</v>
      </c>
      <c r="I243" s="74" t="s">
        <v>43</v>
      </c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</row>
    <row r="244" spans="1:35" ht="18" customHeight="1">
      <c r="A244" s="66" t="s">
        <v>52</v>
      </c>
      <c r="B244" s="2" t="s">
        <v>7</v>
      </c>
      <c r="C244" s="29">
        <v>21.34</v>
      </c>
      <c r="D244" s="12">
        <v>113.8</v>
      </c>
      <c r="E244" s="30">
        <v>22.109</v>
      </c>
      <c r="F244" s="30">
        <v>22.5</v>
      </c>
      <c r="G244" s="12">
        <f t="shared" si="40"/>
        <v>101.76851056130987</v>
      </c>
      <c r="H244" s="11">
        <f>F244/C244*100</f>
        <v>105.43580131208998</v>
      </c>
      <c r="I244" s="74">
        <f t="shared" si="42"/>
        <v>-12.03148943869013</v>
      </c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</row>
    <row r="245" spans="1:35" ht="18" customHeight="1">
      <c r="A245" s="66" t="s">
        <v>53</v>
      </c>
      <c r="B245" s="2" t="s">
        <v>7</v>
      </c>
      <c r="C245" s="29">
        <v>19.2</v>
      </c>
      <c r="D245" s="12">
        <v>101.4</v>
      </c>
      <c r="E245" s="30">
        <v>26.6</v>
      </c>
      <c r="F245" s="30">
        <v>20.25</v>
      </c>
      <c r="G245" s="12">
        <f t="shared" si="40"/>
        <v>76.12781954887218</v>
      </c>
      <c r="H245" s="11">
        <f>F245/C245*100</f>
        <v>105.46875</v>
      </c>
      <c r="I245" s="74">
        <f t="shared" si="42"/>
        <v>-25.272180451127824</v>
      </c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</row>
    <row r="246" spans="1:35" ht="18" customHeight="1">
      <c r="A246" s="66" t="s">
        <v>54</v>
      </c>
      <c r="B246" s="2" t="s">
        <v>7</v>
      </c>
      <c r="C246" s="29">
        <v>63.78</v>
      </c>
      <c r="D246" s="12">
        <v>101.4</v>
      </c>
      <c r="E246" s="30">
        <v>68.91</v>
      </c>
      <c r="F246" s="30">
        <v>65.75</v>
      </c>
      <c r="G246" s="12">
        <f t="shared" si="40"/>
        <v>95.41430851835729</v>
      </c>
      <c r="H246" s="11">
        <f>F246/C246*100</f>
        <v>103.0887425525243</v>
      </c>
      <c r="I246" s="74">
        <f t="shared" si="42"/>
        <v>-5.985691481642718</v>
      </c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</row>
    <row r="247" spans="1:35" ht="18" customHeight="1">
      <c r="A247" s="66" t="s">
        <v>55</v>
      </c>
      <c r="B247" s="2" t="s">
        <v>7</v>
      </c>
      <c r="C247" s="29">
        <v>13.9</v>
      </c>
      <c r="D247" s="12">
        <v>111.27</v>
      </c>
      <c r="E247" s="30">
        <v>13.188</v>
      </c>
      <c r="F247" s="30">
        <v>13.3</v>
      </c>
      <c r="G247" s="12">
        <f t="shared" si="40"/>
        <v>100.84925690021231</v>
      </c>
      <c r="H247" s="11">
        <f>F247/C247*100</f>
        <v>95.68345323741008</v>
      </c>
      <c r="I247" s="74">
        <f t="shared" si="42"/>
        <v>-10.420743099787686</v>
      </c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</row>
    <row r="248" spans="1:35" ht="18" customHeight="1">
      <c r="A248" s="63" t="s">
        <v>75</v>
      </c>
      <c r="B248" s="15" t="s">
        <v>7</v>
      </c>
      <c r="C248" s="28">
        <f>C250+C251+C252+C253+C254+C255+C256+C257+C258+C259+C260+C249</f>
        <v>3.2000000000000006</v>
      </c>
      <c r="D248" s="7">
        <v>100</v>
      </c>
      <c r="E248" s="28">
        <f>E250+E251+E252+E253+E254+E255+E256+E257+E258+E259+E260+E249</f>
        <v>3.8019999999999996</v>
      </c>
      <c r="F248" s="28">
        <v>3.6</v>
      </c>
      <c r="G248" s="7">
        <f>F248/E248*100</f>
        <v>94.68700683850606</v>
      </c>
      <c r="H248" s="8">
        <f>F248/C248*100</f>
        <v>112.49999999999997</v>
      </c>
      <c r="I248" s="73">
        <f t="shared" si="42"/>
        <v>-5.312993161493935</v>
      </c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</row>
    <row r="249" spans="1:35" ht="18" customHeight="1">
      <c r="A249" s="13" t="s">
        <v>38</v>
      </c>
      <c r="B249" s="2" t="s">
        <v>7</v>
      </c>
      <c r="C249" s="29">
        <v>0.25</v>
      </c>
      <c r="D249" s="12">
        <v>100</v>
      </c>
      <c r="E249" s="83">
        <v>0.3</v>
      </c>
      <c r="F249" s="83">
        <v>0.15</v>
      </c>
      <c r="G249" s="12">
        <f t="shared" si="40"/>
        <v>50</v>
      </c>
      <c r="H249" s="11">
        <f aca="true" t="shared" si="46" ref="H249:H260">F249/C249*100</f>
        <v>60</v>
      </c>
      <c r="I249" s="74">
        <f t="shared" si="42"/>
        <v>-50</v>
      </c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</row>
    <row r="250" spans="1:35" ht="18" customHeight="1">
      <c r="A250" s="65" t="s">
        <v>45</v>
      </c>
      <c r="B250" s="2" t="s">
        <v>7</v>
      </c>
      <c r="C250" s="29">
        <v>0</v>
      </c>
      <c r="D250" s="12">
        <v>0</v>
      </c>
      <c r="E250" s="83">
        <v>0.13</v>
      </c>
      <c r="F250" s="83">
        <v>0.05</v>
      </c>
      <c r="G250" s="12">
        <f t="shared" si="40"/>
        <v>38.46153846153847</v>
      </c>
      <c r="H250" s="11" t="s">
        <v>43</v>
      </c>
      <c r="I250" s="74">
        <f t="shared" si="42"/>
        <v>38.46153846153847</v>
      </c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</row>
    <row r="251" spans="1:35" ht="18" customHeight="1">
      <c r="A251" s="66" t="s">
        <v>46</v>
      </c>
      <c r="B251" s="2" t="s">
        <v>7</v>
      </c>
      <c r="C251" s="29">
        <v>0.59</v>
      </c>
      <c r="D251" s="12">
        <v>100</v>
      </c>
      <c r="E251" s="83">
        <v>0.61</v>
      </c>
      <c r="F251" s="83">
        <v>0.73</v>
      </c>
      <c r="G251" s="12">
        <f t="shared" si="40"/>
        <v>119.67213114754098</v>
      </c>
      <c r="H251" s="11">
        <f t="shared" si="46"/>
        <v>123.72881355932203</v>
      </c>
      <c r="I251" s="74">
        <f t="shared" si="42"/>
        <v>19.67213114754098</v>
      </c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</row>
    <row r="252" spans="1:35" ht="18" customHeight="1">
      <c r="A252" s="13" t="s">
        <v>47</v>
      </c>
      <c r="B252" s="2" t="s">
        <v>7</v>
      </c>
      <c r="C252" s="29">
        <v>0.02</v>
      </c>
      <c r="D252" s="12">
        <v>100</v>
      </c>
      <c r="E252" s="83">
        <v>0.135</v>
      </c>
      <c r="F252" s="83">
        <v>0.03</v>
      </c>
      <c r="G252" s="12">
        <f t="shared" si="40"/>
        <v>22.22222222222222</v>
      </c>
      <c r="H252" s="11">
        <f t="shared" si="46"/>
        <v>150</v>
      </c>
      <c r="I252" s="74">
        <f t="shared" si="42"/>
        <v>-77.77777777777777</v>
      </c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</row>
    <row r="253" spans="1:35" ht="18" customHeight="1">
      <c r="A253" s="66" t="s">
        <v>48</v>
      </c>
      <c r="B253" s="2" t="s">
        <v>7</v>
      </c>
      <c r="C253" s="29">
        <v>0.2</v>
      </c>
      <c r="D253" s="12">
        <v>105.26</v>
      </c>
      <c r="E253" s="83">
        <v>0.205</v>
      </c>
      <c r="F253" s="83">
        <v>0.21</v>
      </c>
      <c r="G253" s="12">
        <f t="shared" si="40"/>
        <v>102.4390243902439</v>
      </c>
      <c r="H253" s="11">
        <f t="shared" si="46"/>
        <v>104.99999999999999</v>
      </c>
      <c r="I253" s="74">
        <f t="shared" si="42"/>
        <v>-2.820975609756104</v>
      </c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</row>
    <row r="254" spans="1:35" ht="18" customHeight="1">
      <c r="A254" s="13" t="s">
        <v>50</v>
      </c>
      <c r="B254" s="2" t="s">
        <v>7</v>
      </c>
      <c r="C254" s="29">
        <v>0.09</v>
      </c>
      <c r="D254" s="12">
        <v>100.2</v>
      </c>
      <c r="E254" s="83">
        <v>0.17</v>
      </c>
      <c r="F254" s="83">
        <v>0.2</v>
      </c>
      <c r="G254" s="12">
        <f t="shared" si="40"/>
        <v>117.64705882352942</v>
      </c>
      <c r="H254" s="11">
        <f t="shared" si="46"/>
        <v>222.22222222222223</v>
      </c>
      <c r="I254" s="74">
        <f t="shared" si="42"/>
        <v>17.447058823529417</v>
      </c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</row>
    <row r="255" spans="1:35" ht="18" customHeight="1">
      <c r="A255" s="66" t="s">
        <v>49</v>
      </c>
      <c r="B255" s="2" t="s">
        <v>7</v>
      </c>
      <c r="C255" s="29">
        <v>0.2</v>
      </c>
      <c r="D255" s="12">
        <v>100</v>
      </c>
      <c r="E255" s="83">
        <v>0.32</v>
      </c>
      <c r="F255" s="83">
        <v>0.4</v>
      </c>
      <c r="G255" s="12">
        <f t="shared" si="40"/>
        <v>125</v>
      </c>
      <c r="H255" s="11">
        <f t="shared" si="46"/>
        <v>200</v>
      </c>
      <c r="I255" s="74">
        <f t="shared" si="42"/>
        <v>25</v>
      </c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</row>
    <row r="256" spans="1:35" ht="18" customHeight="1">
      <c r="A256" s="14" t="s">
        <v>51</v>
      </c>
      <c r="B256" s="2" t="s">
        <v>7</v>
      </c>
      <c r="C256" s="29">
        <v>0.16</v>
      </c>
      <c r="D256" s="12">
        <v>106.7</v>
      </c>
      <c r="E256" s="83">
        <v>0.22</v>
      </c>
      <c r="F256" s="83">
        <v>0.25</v>
      </c>
      <c r="G256" s="12">
        <f t="shared" si="40"/>
        <v>113.63636363636364</v>
      </c>
      <c r="H256" s="11">
        <f t="shared" si="46"/>
        <v>156.25</v>
      </c>
      <c r="I256" s="74">
        <f t="shared" si="42"/>
        <v>6.936363636363637</v>
      </c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</row>
    <row r="257" spans="1:35" ht="18" customHeight="1">
      <c r="A257" s="66" t="s">
        <v>52</v>
      </c>
      <c r="B257" s="2" t="s">
        <v>7</v>
      </c>
      <c r="C257" s="29">
        <v>0.09</v>
      </c>
      <c r="D257" s="12">
        <v>100</v>
      </c>
      <c r="E257" s="83">
        <v>0.27</v>
      </c>
      <c r="F257" s="83">
        <v>0.1</v>
      </c>
      <c r="G257" s="12">
        <f t="shared" si="40"/>
        <v>37.03703703703704</v>
      </c>
      <c r="H257" s="11">
        <f t="shared" si="46"/>
        <v>111.11111111111111</v>
      </c>
      <c r="I257" s="74">
        <f t="shared" si="42"/>
        <v>-62.96296296296296</v>
      </c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</row>
    <row r="258" spans="1:35" ht="18" customHeight="1">
      <c r="A258" s="66" t="s">
        <v>53</v>
      </c>
      <c r="B258" s="2" t="s">
        <v>7</v>
      </c>
      <c r="C258" s="29">
        <v>0.8</v>
      </c>
      <c r="D258" s="12">
        <v>102</v>
      </c>
      <c r="E258" s="83">
        <v>0.795</v>
      </c>
      <c r="F258" s="83">
        <v>0.75</v>
      </c>
      <c r="G258" s="12">
        <f t="shared" si="40"/>
        <v>94.33962264150942</v>
      </c>
      <c r="H258" s="11">
        <f t="shared" si="46"/>
        <v>93.75</v>
      </c>
      <c r="I258" s="74">
        <f t="shared" si="42"/>
        <v>-7.660377358490578</v>
      </c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</row>
    <row r="259" spans="1:35" ht="18" customHeight="1">
      <c r="A259" s="66" t="s">
        <v>54</v>
      </c>
      <c r="B259" s="2" t="s">
        <v>7</v>
      </c>
      <c r="C259" s="29">
        <v>0.22</v>
      </c>
      <c r="D259" s="12">
        <v>100</v>
      </c>
      <c r="E259" s="83">
        <v>0.247</v>
      </c>
      <c r="F259" s="83">
        <v>0.28</v>
      </c>
      <c r="G259" s="12">
        <f t="shared" si="40"/>
        <v>113.36032388663968</v>
      </c>
      <c r="H259" s="11">
        <f t="shared" si="46"/>
        <v>127.2727272727273</v>
      </c>
      <c r="I259" s="74">
        <f t="shared" si="42"/>
        <v>13.360323886639677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</row>
    <row r="260" spans="1:35" ht="18" customHeight="1">
      <c r="A260" s="66" t="s">
        <v>55</v>
      </c>
      <c r="B260" s="2" t="s">
        <v>7</v>
      </c>
      <c r="C260" s="29">
        <v>0.58</v>
      </c>
      <c r="D260" s="12">
        <v>123.08</v>
      </c>
      <c r="E260" s="83">
        <v>0.4</v>
      </c>
      <c r="F260" s="83">
        <v>0.45</v>
      </c>
      <c r="G260" s="12">
        <f t="shared" si="40"/>
        <v>112.5</v>
      </c>
      <c r="H260" s="11">
        <f t="shared" si="46"/>
        <v>77.58620689655173</v>
      </c>
      <c r="I260" s="74">
        <f t="shared" si="42"/>
        <v>-10.579999999999998</v>
      </c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</row>
    <row r="261" spans="1:35" ht="18" customHeight="1">
      <c r="A261" s="4" t="s">
        <v>21</v>
      </c>
      <c r="B261" s="15" t="s">
        <v>7</v>
      </c>
      <c r="C261" s="28">
        <f>SUM(C262:C273)</f>
        <v>3.1420000000000003</v>
      </c>
      <c r="D261" s="7">
        <v>137.4</v>
      </c>
      <c r="E261" s="28">
        <f>SUM(E262:E273)</f>
        <v>2.5700000000000003</v>
      </c>
      <c r="F261" s="28">
        <v>2.477</v>
      </c>
      <c r="G261" s="7">
        <f>F261/E261*100</f>
        <v>96.38132295719842</v>
      </c>
      <c r="H261" s="8">
        <f>F261/C261*100</f>
        <v>78.83513685550604</v>
      </c>
      <c r="I261" s="73">
        <f t="shared" si="42"/>
        <v>-41.018677042801585</v>
      </c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</row>
    <row r="262" spans="1:35" ht="18" customHeight="1">
      <c r="A262" s="13" t="s">
        <v>38</v>
      </c>
      <c r="B262" s="2" t="s">
        <v>7</v>
      </c>
      <c r="C262" s="29">
        <v>0.342</v>
      </c>
      <c r="D262" s="12">
        <v>100</v>
      </c>
      <c r="E262" s="83">
        <v>0.2</v>
      </c>
      <c r="F262" s="83">
        <v>0.17</v>
      </c>
      <c r="G262" s="12">
        <f t="shared" si="40"/>
        <v>85</v>
      </c>
      <c r="H262" s="11">
        <f>F262/C262*100</f>
        <v>49.707602339181285</v>
      </c>
      <c r="I262" s="74">
        <f t="shared" si="42"/>
        <v>-15</v>
      </c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</row>
    <row r="263" spans="1:35" ht="18" customHeight="1">
      <c r="A263" s="65" t="s">
        <v>45</v>
      </c>
      <c r="B263" s="2" t="s">
        <v>7</v>
      </c>
      <c r="C263" s="29">
        <v>0.22</v>
      </c>
      <c r="D263" s="12">
        <v>100</v>
      </c>
      <c r="E263" s="83">
        <v>0.12</v>
      </c>
      <c r="F263" s="83">
        <v>0.115</v>
      </c>
      <c r="G263" s="12">
        <f t="shared" si="40"/>
        <v>95.83333333333334</v>
      </c>
      <c r="H263" s="11">
        <f aca="true" t="shared" si="47" ref="H263:H273">F263/C263*100</f>
        <v>52.27272727272727</v>
      </c>
      <c r="I263" s="74">
        <f t="shared" si="42"/>
        <v>-4.166666666666657</v>
      </c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</row>
    <row r="264" spans="1:35" ht="18" customHeight="1">
      <c r="A264" s="66" t="s">
        <v>46</v>
      </c>
      <c r="B264" s="2" t="s">
        <v>7</v>
      </c>
      <c r="C264" s="29">
        <v>0.01</v>
      </c>
      <c r="D264" s="12">
        <v>100</v>
      </c>
      <c r="E264" s="83">
        <v>0.172</v>
      </c>
      <c r="F264" s="83">
        <v>0.158</v>
      </c>
      <c r="G264" s="12">
        <f t="shared" si="40"/>
        <v>91.86046511627907</v>
      </c>
      <c r="H264" s="11">
        <f t="shared" si="47"/>
        <v>1580</v>
      </c>
      <c r="I264" s="74">
        <f t="shared" si="42"/>
        <v>-8.139534883720927</v>
      </c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</row>
    <row r="265" spans="1:35" ht="18" customHeight="1">
      <c r="A265" s="13" t="s">
        <v>47</v>
      </c>
      <c r="B265" s="2" t="s">
        <v>7</v>
      </c>
      <c r="C265" s="29">
        <v>0.01</v>
      </c>
      <c r="D265" s="12">
        <v>100</v>
      </c>
      <c r="E265" s="83">
        <v>0.177</v>
      </c>
      <c r="F265" s="83">
        <v>0.183</v>
      </c>
      <c r="G265" s="12">
        <f t="shared" si="40"/>
        <v>103.38983050847459</v>
      </c>
      <c r="H265" s="11">
        <f t="shared" si="47"/>
        <v>1830</v>
      </c>
      <c r="I265" s="74">
        <f t="shared" si="42"/>
        <v>3.3898305084745886</v>
      </c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</row>
    <row r="266" spans="1:35" ht="18" customHeight="1">
      <c r="A266" s="66" t="s">
        <v>48</v>
      </c>
      <c r="B266" s="2" t="s">
        <v>7</v>
      </c>
      <c r="C266" s="29">
        <v>0.16</v>
      </c>
      <c r="D266" s="12">
        <v>88.89</v>
      </c>
      <c r="E266" s="83">
        <v>0.205</v>
      </c>
      <c r="F266" s="83">
        <v>0.201</v>
      </c>
      <c r="G266" s="12">
        <f t="shared" si="40"/>
        <v>98.04878048780489</v>
      </c>
      <c r="H266" s="11">
        <f t="shared" si="47"/>
        <v>125.62500000000001</v>
      </c>
      <c r="I266" s="74">
        <f t="shared" si="42"/>
        <v>9.15878048780489</v>
      </c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</row>
    <row r="267" spans="1:35" ht="18" customHeight="1">
      <c r="A267" s="13" t="s">
        <v>50</v>
      </c>
      <c r="B267" s="2" t="s">
        <v>7</v>
      </c>
      <c r="C267" s="29">
        <v>0.41</v>
      </c>
      <c r="D267" s="12">
        <v>315.4</v>
      </c>
      <c r="E267" s="83">
        <v>0.154</v>
      </c>
      <c r="F267" s="83">
        <v>0.154</v>
      </c>
      <c r="G267" s="12">
        <f aca="true" t="shared" si="48" ref="G267:G273">F267/E267*100</f>
        <v>100</v>
      </c>
      <c r="H267" s="11">
        <f t="shared" si="47"/>
        <v>37.5609756097561</v>
      </c>
      <c r="I267" s="74">
        <f aca="true" t="shared" si="49" ref="I267:I273">G267-D267</f>
        <v>-215.39999999999998</v>
      </c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</row>
    <row r="268" spans="1:35" ht="18" customHeight="1">
      <c r="A268" s="66" t="s">
        <v>49</v>
      </c>
      <c r="B268" s="2" t="s">
        <v>7</v>
      </c>
      <c r="C268" s="29">
        <v>0.63</v>
      </c>
      <c r="D268" s="12">
        <v>100</v>
      </c>
      <c r="E268" s="83">
        <v>0.3</v>
      </c>
      <c r="F268" s="83">
        <v>0.3</v>
      </c>
      <c r="G268" s="12">
        <f t="shared" si="48"/>
        <v>100</v>
      </c>
      <c r="H268" s="11">
        <f t="shared" si="47"/>
        <v>47.61904761904761</v>
      </c>
      <c r="I268" s="74">
        <f t="shared" si="49"/>
        <v>0</v>
      </c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</row>
    <row r="269" spans="1:35" ht="18" customHeight="1">
      <c r="A269" s="14" t="s">
        <v>51</v>
      </c>
      <c r="B269" s="2" t="s">
        <v>7</v>
      </c>
      <c r="C269" s="29">
        <v>0.03</v>
      </c>
      <c r="D269" s="12">
        <v>100</v>
      </c>
      <c r="E269" s="83">
        <v>0.08</v>
      </c>
      <c r="F269" s="83">
        <v>0.07</v>
      </c>
      <c r="G269" s="12">
        <f t="shared" si="48"/>
        <v>87.50000000000001</v>
      </c>
      <c r="H269" s="11">
        <f t="shared" si="47"/>
        <v>233.33333333333334</v>
      </c>
      <c r="I269" s="74">
        <f t="shared" si="49"/>
        <v>-12.499999999999986</v>
      </c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</row>
    <row r="270" spans="1:35" ht="18" customHeight="1">
      <c r="A270" s="66" t="s">
        <v>52</v>
      </c>
      <c r="B270" s="2" t="s">
        <v>7</v>
      </c>
      <c r="C270" s="29">
        <v>0.03</v>
      </c>
      <c r="D270" s="12">
        <v>100</v>
      </c>
      <c r="E270" s="83">
        <v>0.253</v>
      </c>
      <c r="F270" s="83">
        <v>0.263</v>
      </c>
      <c r="G270" s="12">
        <f t="shared" si="48"/>
        <v>103.95256916996047</v>
      </c>
      <c r="H270" s="11">
        <f t="shared" si="47"/>
        <v>876.6666666666667</v>
      </c>
      <c r="I270" s="74">
        <f t="shared" si="49"/>
        <v>3.9525691699604693</v>
      </c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</row>
    <row r="271" spans="1:35" ht="18" customHeight="1">
      <c r="A271" s="66" t="s">
        <v>53</v>
      </c>
      <c r="B271" s="2" t="s">
        <v>7</v>
      </c>
      <c r="C271" s="29">
        <v>0.9</v>
      </c>
      <c r="D271" s="12">
        <v>112.5</v>
      </c>
      <c r="E271" s="83">
        <v>0.3</v>
      </c>
      <c r="F271" s="83">
        <v>0.3</v>
      </c>
      <c r="G271" s="12">
        <f t="shared" si="48"/>
        <v>100</v>
      </c>
      <c r="H271" s="11">
        <f t="shared" si="47"/>
        <v>33.33333333333333</v>
      </c>
      <c r="I271" s="74">
        <f t="shared" si="49"/>
        <v>-12.5</v>
      </c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</row>
    <row r="272" spans="1:35" ht="18" customHeight="1">
      <c r="A272" s="66" t="s">
        <v>54</v>
      </c>
      <c r="B272" s="2" t="s">
        <v>7</v>
      </c>
      <c r="C272" s="29">
        <v>0.22</v>
      </c>
      <c r="D272" s="12">
        <v>100</v>
      </c>
      <c r="E272" s="83">
        <v>0.399</v>
      </c>
      <c r="F272" s="83">
        <v>0.389</v>
      </c>
      <c r="G272" s="12">
        <f t="shared" si="48"/>
        <v>97.4937343358396</v>
      </c>
      <c r="H272" s="11">
        <f t="shared" si="47"/>
        <v>176.81818181818184</v>
      </c>
      <c r="I272" s="74">
        <f t="shared" si="49"/>
        <v>-2.506265664160395</v>
      </c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</row>
    <row r="273" spans="1:35" ht="18" customHeight="1">
      <c r="A273" s="66" t="s">
        <v>55</v>
      </c>
      <c r="B273" s="2" t="s">
        <v>7</v>
      </c>
      <c r="C273" s="29">
        <v>0.18</v>
      </c>
      <c r="D273" s="12">
        <v>113.3</v>
      </c>
      <c r="E273" s="83">
        <v>0.21</v>
      </c>
      <c r="F273" s="83">
        <v>0.174</v>
      </c>
      <c r="G273" s="12">
        <f t="shared" si="48"/>
        <v>82.85714285714285</v>
      </c>
      <c r="H273" s="11">
        <f t="shared" si="47"/>
        <v>96.66666666666667</v>
      </c>
      <c r="I273" s="74">
        <f t="shared" si="49"/>
        <v>-30.44285714285715</v>
      </c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</row>
    <row r="274" spans="1:35" ht="18" customHeight="1">
      <c r="A274" s="4" t="s">
        <v>22</v>
      </c>
      <c r="B274" s="15" t="s">
        <v>7</v>
      </c>
      <c r="C274" s="28">
        <f>SUM(C275:C286)</f>
        <v>19.049999999999997</v>
      </c>
      <c r="D274" s="7">
        <v>104.4</v>
      </c>
      <c r="E274" s="28">
        <f>SUM(E275:E286)</f>
        <v>19.484999999999996</v>
      </c>
      <c r="F274" s="28">
        <v>21.744</v>
      </c>
      <c r="G274" s="7">
        <f>F274/E274*100</f>
        <v>111.59353348729795</v>
      </c>
      <c r="H274" s="8">
        <f>F274/C274*100</f>
        <v>114.14173228346458</v>
      </c>
      <c r="I274" s="73">
        <f aca="true" t="shared" si="50" ref="I274:I328">G274-D274</f>
        <v>7.193533487297941</v>
      </c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</row>
    <row r="275" spans="1:35" ht="18" customHeight="1">
      <c r="A275" s="13" t="s">
        <v>38</v>
      </c>
      <c r="B275" s="2" t="s">
        <v>7</v>
      </c>
      <c r="C275" s="29">
        <v>1.77</v>
      </c>
      <c r="D275" s="12">
        <v>100</v>
      </c>
      <c r="E275" s="83">
        <v>1.77</v>
      </c>
      <c r="F275" s="83">
        <v>2.03</v>
      </c>
      <c r="G275" s="12">
        <f aca="true" t="shared" si="51" ref="G275:G328">F275/E275*100</f>
        <v>114.68926553672316</v>
      </c>
      <c r="H275" s="11">
        <f aca="true" t="shared" si="52" ref="H275:H286">F275/C275*100</f>
        <v>114.68926553672316</v>
      </c>
      <c r="I275" s="74">
        <f t="shared" si="50"/>
        <v>14.689265536723155</v>
      </c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</row>
    <row r="276" spans="1:35" ht="18" customHeight="1">
      <c r="A276" s="65" t="s">
        <v>45</v>
      </c>
      <c r="B276" s="2" t="s">
        <v>7</v>
      </c>
      <c r="C276" s="29">
        <v>1.6</v>
      </c>
      <c r="D276" s="12">
        <v>100</v>
      </c>
      <c r="E276" s="83">
        <v>1.6</v>
      </c>
      <c r="F276" s="83">
        <v>1.764</v>
      </c>
      <c r="G276" s="12">
        <f t="shared" si="51"/>
        <v>110.25</v>
      </c>
      <c r="H276" s="11">
        <f t="shared" si="52"/>
        <v>110.25</v>
      </c>
      <c r="I276" s="74">
        <f t="shared" si="50"/>
        <v>10.25</v>
      </c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</row>
    <row r="277" spans="1:35" ht="18" customHeight="1">
      <c r="A277" s="66" t="s">
        <v>46</v>
      </c>
      <c r="B277" s="2" t="s">
        <v>7</v>
      </c>
      <c r="C277" s="29">
        <v>0.8</v>
      </c>
      <c r="D277" s="12">
        <v>100</v>
      </c>
      <c r="E277" s="83">
        <v>0.75</v>
      </c>
      <c r="F277" s="83">
        <v>0.854</v>
      </c>
      <c r="G277" s="12">
        <f t="shared" si="51"/>
        <v>113.86666666666667</v>
      </c>
      <c r="H277" s="11">
        <f t="shared" si="52"/>
        <v>106.74999999999999</v>
      </c>
      <c r="I277" s="74">
        <f t="shared" si="50"/>
        <v>13.866666666666674</v>
      </c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</row>
    <row r="278" spans="1:35" ht="18" customHeight="1">
      <c r="A278" s="13" t="s">
        <v>47</v>
      </c>
      <c r="B278" s="2" t="s">
        <v>7</v>
      </c>
      <c r="C278" s="29">
        <v>0.28</v>
      </c>
      <c r="D278" s="12">
        <v>14.3</v>
      </c>
      <c r="E278" s="83">
        <v>0.56</v>
      </c>
      <c r="F278" s="83">
        <v>0.61</v>
      </c>
      <c r="G278" s="12">
        <f t="shared" si="51"/>
        <v>108.92857142857142</v>
      </c>
      <c r="H278" s="11">
        <f t="shared" si="52"/>
        <v>217.85714285714283</v>
      </c>
      <c r="I278" s="74">
        <f t="shared" si="50"/>
        <v>94.62857142857142</v>
      </c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</row>
    <row r="279" spans="1:35" ht="18" customHeight="1">
      <c r="A279" s="66" t="s">
        <v>48</v>
      </c>
      <c r="B279" s="2" t="s">
        <v>7</v>
      </c>
      <c r="C279" s="29">
        <v>2.01</v>
      </c>
      <c r="D279" s="12">
        <v>38.1</v>
      </c>
      <c r="E279" s="83">
        <v>2.15</v>
      </c>
      <c r="F279" s="83">
        <v>2.42</v>
      </c>
      <c r="G279" s="12">
        <f t="shared" si="51"/>
        <v>112.55813953488372</v>
      </c>
      <c r="H279" s="11">
        <f t="shared" si="52"/>
        <v>120.39800995024876</v>
      </c>
      <c r="I279" s="74">
        <f t="shared" si="50"/>
        <v>74.45813953488371</v>
      </c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</row>
    <row r="280" spans="1:35" ht="18" customHeight="1">
      <c r="A280" s="13" t="s">
        <v>50</v>
      </c>
      <c r="B280" s="2" t="s">
        <v>7</v>
      </c>
      <c r="C280" s="29">
        <v>2.2</v>
      </c>
      <c r="D280" s="12">
        <v>100</v>
      </c>
      <c r="E280" s="83">
        <v>2.3</v>
      </c>
      <c r="F280" s="83">
        <v>2.55</v>
      </c>
      <c r="G280" s="12">
        <f>F280/E280*100</f>
        <v>110.86956521739131</v>
      </c>
      <c r="H280" s="11">
        <f t="shared" si="52"/>
        <v>115.90909090909089</v>
      </c>
      <c r="I280" s="74">
        <f>G280-D280</f>
        <v>10.869565217391312</v>
      </c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</row>
    <row r="281" spans="1:35" ht="18" customHeight="1">
      <c r="A281" s="66" t="s">
        <v>49</v>
      </c>
      <c r="B281" s="2" t="s">
        <v>7</v>
      </c>
      <c r="C281" s="29">
        <v>3.25</v>
      </c>
      <c r="D281" s="12">
        <v>100</v>
      </c>
      <c r="E281" s="83">
        <v>3.25</v>
      </c>
      <c r="F281" s="83">
        <v>3.58</v>
      </c>
      <c r="G281" s="12">
        <f t="shared" si="51"/>
        <v>110.15384615384616</v>
      </c>
      <c r="H281" s="11">
        <f t="shared" si="52"/>
        <v>110.15384615384616</v>
      </c>
      <c r="I281" s="74">
        <f t="shared" si="50"/>
        <v>10.15384615384616</v>
      </c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</row>
    <row r="282" spans="1:35" ht="18" customHeight="1">
      <c r="A282" s="14" t="s">
        <v>51</v>
      </c>
      <c r="B282" s="2" t="s">
        <v>7</v>
      </c>
      <c r="C282" s="29">
        <v>0.61</v>
      </c>
      <c r="D282" s="12">
        <v>110</v>
      </c>
      <c r="E282" s="83">
        <v>0.615</v>
      </c>
      <c r="F282" s="83">
        <v>0.67</v>
      </c>
      <c r="G282" s="12">
        <f t="shared" si="51"/>
        <v>108.94308943089432</v>
      </c>
      <c r="H282" s="11">
        <f t="shared" si="52"/>
        <v>109.8360655737705</v>
      </c>
      <c r="I282" s="74">
        <f t="shared" si="50"/>
        <v>-1.056910569105682</v>
      </c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</row>
    <row r="283" spans="1:35" ht="18" customHeight="1">
      <c r="A283" s="66" t="s">
        <v>52</v>
      </c>
      <c r="B283" s="2" t="s">
        <v>7</v>
      </c>
      <c r="C283" s="29">
        <v>1.2</v>
      </c>
      <c r="D283" s="12">
        <v>100</v>
      </c>
      <c r="E283" s="83">
        <v>1.21</v>
      </c>
      <c r="F283" s="83">
        <v>1.34</v>
      </c>
      <c r="G283" s="12">
        <f t="shared" si="51"/>
        <v>110.74380165289257</v>
      </c>
      <c r="H283" s="11">
        <f t="shared" si="52"/>
        <v>111.66666666666667</v>
      </c>
      <c r="I283" s="74">
        <f t="shared" si="50"/>
        <v>10.743801652892571</v>
      </c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</row>
    <row r="284" spans="1:35" ht="18" customHeight="1">
      <c r="A284" s="66" t="s">
        <v>53</v>
      </c>
      <c r="B284" s="2" t="s">
        <v>7</v>
      </c>
      <c r="C284" s="29">
        <v>2.2</v>
      </c>
      <c r="D284" s="12">
        <v>110</v>
      </c>
      <c r="E284" s="83">
        <v>2.18</v>
      </c>
      <c r="F284" s="83">
        <v>2.41</v>
      </c>
      <c r="G284" s="12">
        <f t="shared" si="51"/>
        <v>110.55045871559632</v>
      </c>
      <c r="H284" s="11">
        <f t="shared" si="52"/>
        <v>109.54545454545455</v>
      </c>
      <c r="I284" s="74">
        <f t="shared" si="50"/>
        <v>0.5504587155963208</v>
      </c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</row>
    <row r="285" spans="1:35" ht="18" customHeight="1">
      <c r="A285" s="66" t="s">
        <v>54</v>
      </c>
      <c r="B285" s="2" t="s">
        <v>7</v>
      </c>
      <c r="C285" s="29">
        <v>1.93</v>
      </c>
      <c r="D285" s="12">
        <v>100</v>
      </c>
      <c r="E285" s="83">
        <v>1.9</v>
      </c>
      <c r="F285" s="83">
        <v>2.15</v>
      </c>
      <c r="G285" s="12">
        <f t="shared" si="51"/>
        <v>113.1578947368421</v>
      </c>
      <c r="H285" s="11">
        <f t="shared" si="52"/>
        <v>111.39896373056995</v>
      </c>
      <c r="I285" s="74">
        <f t="shared" si="50"/>
        <v>13.157894736842096</v>
      </c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</row>
    <row r="286" spans="1:35" ht="18" customHeight="1">
      <c r="A286" s="66" t="s">
        <v>55</v>
      </c>
      <c r="B286" s="2" t="s">
        <v>7</v>
      </c>
      <c r="C286" s="29">
        <v>1.2</v>
      </c>
      <c r="D286" s="12">
        <v>100</v>
      </c>
      <c r="E286" s="83">
        <v>1.2</v>
      </c>
      <c r="F286" s="83">
        <v>1.366</v>
      </c>
      <c r="G286" s="12">
        <f t="shared" si="51"/>
        <v>113.83333333333334</v>
      </c>
      <c r="H286" s="11">
        <f t="shared" si="52"/>
        <v>113.83333333333334</v>
      </c>
      <c r="I286" s="74">
        <f t="shared" si="50"/>
        <v>13.833333333333343</v>
      </c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</row>
    <row r="287" spans="1:35" ht="18" customHeight="1">
      <c r="A287" s="4" t="s">
        <v>23</v>
      </c>
      <c r="B287" s="5" t="s">
        <v>24</v>
      </c>
      <c r="C287" s="28">
        <f>SUM(C288:C299)</f>
        <v>23.400000000000002</v>
      </c>
      <c r="D287" s="7">
        <v>100.4</v>
      </c>
      <c r="E287" s="28">
        <f>SUM(E288:E299)</f>
        <v>22.2</v>
      </c>
      <c r="F287" s="28">
        <v>18.8</v>
      </c>
      <c r="G287" s="7">
        <f>F287/E287*100</f>
        <v>84.68468468468468</v>
      </c>
      <c r="H287" s="8">
        <f>F287/C287*100</f>
        <v>80.34188034188034</v>
      </c>
      <c r="I287" s="73">
        <f t="shared" si="50"/>
        <v>-15.715315315315323</v>
      </c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</row>
    <row r="288" spans="1:35" ht="18" customHeight="1">
      <c r="A288" s="13" t="s">
        <v>38</v>
      </c>
      <c r="B288" s="2" t="s">
        <v>24</v>
      </c>
      <c r="C288" s="29">
        <v>2</v>
      </c>
      <c r="D288" s="12">
        <v>100</v>
      </c>
      <c r="E288" s="83">
        <v>1.51</v>
      </c>
      <c r="F288" s="83">
        <v>1.22</v>
      </c>
      <c r="G288" s="12">
        <f t="shared" si="51"/>
        <v>80.79470198675497</v>
      </c>
      <c r="H288" s="11">
        <f aca="true" t="shared" si="53" ref="H288:H299">F288/C288*100</f>
        <v>61</v>
      </c>
      <c r="I288" s="74">
        <f t="shared" si="50"/>
        <v>-19.205298013245027</v>
      </c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</row>
    <row r="289" spans="1:35" ht="18" customHeight="1">
      <c r="A289" s="65" t="s">
        <v>45</v>
      </c>
      <c r="B289" s="2" t="s">
        <v>24</v>
      </c>
      <c r="C289" s="29">
        <v>1.7</v>
      </c>
      <c r="D289" s="12">
        <v>100.7</v>
      </c>
      <c r="E289" s="83">
        <v>1.6</v>
      </c>
      <c r="F289" s="83">
        <v>1.424</v>
      </c>
      <c r="G289" s="12">
        <f t="shared" si="51"/>
        <v>88.99999999999999</v>
      </c>
      <c r="H289" s="11">
        <f t="shared" si="53"/>
        <v>83.76470588235294</v>
      </c>
      <c r="I289" s="74">
        <f t="shared" si="50"/>
        <v>-11.700000000000017</v>
      </c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</row>
    <row r="290" spans="1:35" ht="18" customHeight="1">
      <c r="A290" s="66" t="s">
        <v>46</v>
      </c>
      <c r="B290" s="2" t="s">
        <v>24</v>
      </c>
      <c r="C290" s="29">
        <v>2</v>
      </c>
      <c r="D290" s="12">
        <v>100</v>
      </c>
      <c r="E290" s="83">
        <v>1.68</v>
      </c>
      <c r="F290" s="83">
        <v>1.512</v>
      </c>
      <c r="G290" s="12">
        <f t="shared" si="51"/>
        <v>90</v>
      </c>
      <c r="H290" s="11">
        <f t="shared" si="53"/>
        <v>75.6</v>
      </c>
      <c r="I290" s="74">
        <f t="shared" si="50"/>
        <v>-10</v>
      </c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</row>
    <row r="291" spans="1:35" ht="18" customHeight="1">
      <c r="A291" s="13" t="s">
        <v>47</v>
      </c>
      <c r="B291" s="2" t="s">
        <v>24</v>
      </c>
      <c r="C291" s="29">
        <v>1</v>
      </c>
      <c r="D291" s="12">
        <v>103.1</v>
      </c>
      <c r="E291" s="83">
        <v>1.1</v>
      </c>
      <c r="F291" s="83">
        <v>0.86</v>
      </c>
      <c r="G291" s="12">
        <f t="shared" si="51"/>
        <v>78.18181818181817</v>
      </c>
      <c r="H291" s="11">
        <f t="shared" si="53"/>
        <v>86</v>
      </c>
      <c r="I291" s="74">
        <f t="shared" si="50"/>
        <v>-24.91818181818182</v>
      </c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</row>
    <row r="292" spans="1:35" ht="18" customHeight="1">
      <c r="A292" s="66" t="s">
        <v>48</v>
      </c>
      <c r="B292" s="2" t="s">
        <v>24</v>
      </c>
      <c r="C292" s="29">
        <v>0.3</v>
      </c>
      <c r="D292" s="12">
        <v>100</v>
      </c>
      <c r="E292" s="83">
        <v>2.32</v>
      </c>
      <c r="F292" s="83">
        <v>2.13</v>
      </c>
      <c r="G292" s="12">
        <f t="shared" si="51"/>
        <v>91.8103448275862</v>
      </c>
      <c r="H292" s="11">
        <f t="shared" si="53"/>
        <v>710</v>
      </c>
      <c r="I292" s="74">
        <f t="shared" si="50"/>
        <v>-8.189655172413794</v>
      </c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</row>
    <row r="293" spans="1:35" ht="18" customHeight="1">
      <c r="A293" s="13" t="s">
        <v>50</v>
      </c>
      <c r="B293" s="2" t="s">
        <v>24</v>
      </c>
      <c r="C293" s="29">
        <v>2</v>
      </c>
      <c r="D293" s="12">
        <v>100</v>
      </c>
      <c r="E293" s="83">
        <v>2.1</v>
      </c>
      <c r="F293" s="83">
        <v>1.961</v>
      </c>
      <c r="G293" s="12">
        <f t="shared" si="51"/>
        <v>93.38095238095238</v>
      </c>
      <c r="H293" s="11">
        <f t="shared" si="53"/>
        <v>98.05</v>
      </c>
      <c r="I293" s="74">
        <f>G293-D293</f>
        <v>-6.61904761904762</v>
      </c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</row>
    <row r="294" spans="1:35" ht="18" customHeight="1">
      <c r="A294" s="66" t="s">
        <v>49</v>
      </c>
      <c r="B294" s="2" t="s">
        <v>24</v>
      </c>
      <c r="C294" s="29">
        <v>3.8</v>
      </c>
      <c r="D294" s="12">
        <v>102.4</v>
      </c>
      <c r="E294" s="83">
        <v>2.9</v>
      </c>
      <c r="F294" s="83">
        <v>2.673</v>
      </c>
      <c r="G294" s="12">
        <f t="shared" si="51"/>
        <v>92.17241379310344</v>
      </c>
      <c r="H294" s="11">
        <f t="shared" si="53"/>
        <v>70.34210526315789</v>
      </c>
      <c r="I294" s="74">
        <f t="shared" si="50"/>
        <v>-10.22758620689656</v>
      </c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</row>
    <row r="295" spans="1:35" ht="18" customHeight="1">
      <c r="A295" s="14" t="s">
        <v>51</v>
      </c>
      <c r="B295" s="2" t="s">
        <v>24</v>
      </c>
      <c r="C295" s="29">
        <v>2.1</v>
      </c>
      <c r="D295" s="12">
        <v>105</v>
      </c>
      <c r="E295" s="83">
        <v>1.52</v>
      </c>
      <c r="F295" s="83">
        <v>1.1</v>
      </c>
      <c r="G295" s="12">
        <f t="shared" si="51"/>
        <v>72.36842105263158</v>
      </c>
      <c r="H295" s="11">
        <f t="shared" si="53"/>
        <v>52.38095238095239</v>
      </c>
      <c r="I295" s="74">
        <f t="shared" si="50"/>
        <v>-32.631578947368425</v>
      </c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</row>
    <row r="296" spans="1:35" ht="18" customHeight="1">
      <c r="A296" s="66" t="s">
        <v>52</v>
      </c>
      <c r="B296" s="2" t="s">
        <v>24</v>
      </c>
      <c r="C296" s="29">
        <v>2</v>
      </c>
      <c r="D296" s="12">
        <v>100</v>
      </c>
      <c r="E296" s="83">
        <v>1.7</v>
      </c>
      <c r="F296" s="83">
        <v>1.42</v>
      </c>
      <c r="G296" s="12">
        <f t="shared" si="51"/>
        <v>83.52941176470588</v>
      </c>
      <c r="H296" s="11">
        <f t="shared" si="53"/>
        <v>71</v>
      </c>
      <c r="I296" s="74">
        <f t="shared" si="50"/>
        <v>-16.470588235294116</v>
      </c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</row>
    <row r="297" spans="1:35" ht="18" customHeight="1">
      <c r="A297" s="66" t="s">
        <v>53</v>
      </c>
      <c r="B297" s="2" t="s">
        <v>24</v>
      </c>
      <c r="C297" s="29">
        <v>4.3</v>
      </c>
      <c r="D297" s="12">
        <v>100</v>
      </c>
      <c r="E297" s="83">
        <v>2.36</v>
      </c>
      <c r="F297" s="83">
        <v>1.8</v>
      </c>
      <c r="G297" s="12">
        <f t="shared" si="51"/>
        <v>76.27118644067798</v>
      </c>
      <c r="H297" s="11">
        <f t="shared" si="53"/>
        <v>41.86046511627907</v>
      </c>
      <c r="I297" s="74">
        <f t="shared" si="50"/>
        <v>-23.72881355932202</v>
      </c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</row>
    <row r="298" spans="1:35" ht="18" customHeight="1">
      <c r="A298" s="66" t="s">
        <v>54</v>
      </c>
      <c r="B298" s="2" t="s">
        <v>24</v>
      </c>
      <c r="C298" s="29">
        <v>1.1</v>
      </c>
      <c r="D298" s="12">
        <v>110</v>
      </c>
      <c r="E298" s="83">
        <v>2.31</v>
      </c>
      <c r="F298" s="83">
        <v>1.8</v>
      </c>
      <c r="G298" s="12">
        <f t="shared" si="51"/>
        <v>77.92207792207793</v>
      </c>
      <c r="H298" s="11">
        <f t="shared" si="53"/>
        <v>163.63636363636363</v>
      </c>
      <c r="I298" s="74">
        <f t="shared" si="50"/>
        <v>-32.07792207792207</v>
      </c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</row>
    <row r="299" spans="1:35" ht="18" customHeight="1">
      <c r="A299" s="66" t="s">
        <v>55</v>
      </c>
      <c r="B299" s="2" t="s">
        <v>24</v>
      </c>
      <c r="C299" s="29">
        <v>1.1</v>
      </c>
      <c r="D299" s="12">
        <v>100</v>
      </c>
      <c r="E299" s="83">
        <v>1.1</v>
      </c>
      <c r="F299" s="83">
        <v>0.9</v>
      </c>
      <c r="G299" s="12">
        <f t="shared" si="51"/>
        <v>81.81818181818181</v>
      </c>
      <c r="H299" s="11">
        <f t="shared" si="53"/>
        <v>81.81818181818181</v>
      </c>
      <c r="I299" s="74">
        <f t="shared" si="50"/>
        <v>-18.181818181818187</v>
      </c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</row>
    <row r="300" spans="1:35" ht="58.5" customHeight="1">
      <c r="A300" s="35" t="s">
        <v>25</v>
      </c>
      <c r="B300" s="2"/>
      <c r="C300" s="20"/>
      <c r="D300" s="9"/>
      <c r="E300" s="17"/>
      <c r="F300" s="17"/>
      <c r="G300" s="17"/>
      <c r="H300" s="11"/>
      <c r="I300" s="76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</row>
    <row r="301" spans="1:35" ht="17.25" customHeight="1">
      <c r="A301" s="4" t="s">
        <v>26</v>
      </c>
      <c r="B301" s="31" t="s">
        <v>27</v>
      </c>
      <c r="C301" s="36">
        <f>SUM(C302:C313)</f>
        <v>8640</v>
      </c>
      <c r="D301" s="7">
        <v>101.1</v>
      </c>
      <c r="E301" s="36">
        <f>SUM(E302:E313)</f>
        <v>8128</v>
      </c>
      <c r="F301" s="36">
        <v>7326</v>
      </c>
      <c r="G301" s="7">
        <f t="shared" si="51"/>
        <v>90.13287401574803</v>
      </c>
      <c r="H301" s="8">
        <f aca="true" t="shared" si="54" ref="H301:H315">F301/C301*100</f>
        <v>84.79166666666667</v>
      </c>
      <c r="I301" s="73">
        <f t="shared" si="50"/>
        <v>-10.967125984251965</v>
      </c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</row>
    <row r="302" spans="1:35" ht="17.25" customHeight="1">
      <c r="A302" s="13" t="s">
        <v>38</v>
      </c>
      <c r="B302" s="24" t="s">
        <v>27</v>
      </c>
      <c r="C302" s="37">
        <v>963</v>
      </c>
      <c r="D302" s="12">
        <v>106.15</v>
      </c>
      <c r="E302" s="40">
        <v>1120</v>
      </c>
      <c r="F302" s="40">
        <v>1100</v>
      </c>
      <c r="G302" s="12">
        <f t="shared" si="51"/>
        <v>98.21428571428571</v>
      </c>
      <c r="H302" s="11">
        <f t="shared" si="54"/>
        <v>114.2263759086189</v>
      </c>
      <c r="I302" s="74">
        <f t="shared" si="50"/>
        <v>-7.9357142857142975</v>
      </c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</row>
    <row r="303" spans="1:35" ht="17.25" customHeight="1">
      <c r="A303" s="65" t="s">
        <v>45</v>
      </c>
      <c r="B303" s="24" t="s">
        <v>27</v>
      </c>
      <c r="C303" s="37">
        <v>80</v>
      </c>
      <c r="D303" s="12">
        <v>100</v>
      </c>
      <c r="E303" s="40">
        <v>101</v>
      </c>
      <c r="F303" s="40">
        <v>101</v>
      </c>
      <c r="G303" s="12">
        <f t="shared" si="51"/>
        <v>100</v>
      </c>
      <c r="H303" s="11">
        <f t="shared" si="54"/>
        <v>126.25</v>
      </c>
      <c r="I303" s="74">
        <f t="shared" si="50"/>
        <v>0</v>
      </c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</row>
    <row r="304" spans="1:35" ht="17.25" customHeight="1">
      <c r="A304" s="66" t="s">
        <v>46</v>
      </c>
      <c r="B304" s="24" t="s">
        <v>27</v>
      </c>
      <c r="C304" s="37">
        <v>800</v>
      </c>
      <c r="D304" s="12">
        <v>100</v>
      </c>
      <c r="E304" s="40">
        <v>1087</v>
      </c>
      <c r="F304" s="40">
        <v>900</v>
      </c>
      <c r="G304" s="12">
        <f t="shared" si="51"/>
        <v>82.7966881324747</v>
      </c>
      <c r="H304" s="11">
        <f t="shared" si="54"/>
        <v>112.5</v>
      </c>
      <c r="I304" s="74">
        <f t="shared" si="50"/>
        <v>-17.2033118675253</v>
      </c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</row>
    <row r="305" spans="1:35" ht="17.25" customHeight="1">
      <c r="A305" s="13" t="s">
        <v>47</v>
      </c>
      <c r="B305" s="24" t="s">
        <v>27</v>
      </c>
      <c r="C305" s="37">
        <v>22</v>
      </c>
      <c r="D305" s="12">
        <v>100</v>
      </c>
      <c r="E305" s="40">
        <v>29</v>
      </c>
      <c r="F305" s="40">
        <v>29</v>
      </c>
      <c r="G305" s="12">
        <f t="shared" si="51"/>
        <v>100</v>
      </c>
      <c r="H305" s="11">
        <f t="shared" si="54"/>
        <v>131.8181818181818</v>
      </c>
      <c r="I305" s="74">
        <f t="shared" si="50"/>
        <v>0</v>
      </c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</row>
    <row r="306" spans="1:35" ht="17.25" customHeight="1">
      <c r="A306" s="66" t="s">
        <v>48</v>
      </c>
      <c r="B306" s="24" t="s">
        <v>27</v>
      </c>
      <c r="C306" s="37">
        <v>420</v>
      </c>
      <c r="D306" s="12">
        <v>88.79</v>
      </c>
      <c r="E306" s="40">
        <v>823</v>
      </c>
      <c r="F306" s="40">
        <v>550</v>
      </c>
      <c r="G306" s="12">
        <f t="shared" si="51"/>
        <v>66.82867557715674</v>
      </c>
      <c r="H306" s="11">
        <f t="shared" si="54"/>
        <v>130.95238095238096</v>
      </c>
      <c r="I306" s="74">
        <f t="shared" si="50"/>
        <v>-21.961324422843262</v>
      </c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</row>
    <row r="307" spans="1:35" ht="17.25" customHeight="1">
      <c r="A307" s="13" t="s">
        <v>50</v>
      </c>
      <c r="B307" s="24" t="s">
        <v>27</v>
      </c>
      <c r="C307" s="37">
        <v>877</v>
      </c>
      <c r="D307" s="12">
        <v>66</v>
      </c>
      <c r="E307" s="40">
        <v>780</v>
      </c>
      <c r="F307" s="40">
        <v>900</v>
      </c>
      <c r="G307" s="12">
        <f t="shared" si="51"/>
        <v>115.38461538461537</v>
      </c>
      <c r="H307" s="11">
        <f t="shared" si="54"/>
        <v>102.62257696693273</v>
      </c>
      <c r="I307" s="74">
        <f t="shared" si="50"/>
        <v>49.38461538461537</v>
      </c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</row>
    <row r="308" spans="1:35" ht="17.25" customHeight="1">
      <c r="A308" s="66" t="s">
        <v>49</v>
      </c>
      <c r="B308" s="24" t="s">
        <v>27</v>
      </c>
      <c r="C308" s="37">
        <v>979</v>
      </c>
      <c r="D308" s="12">
        <v>102.1</v>
      </c>
      <c r="E308" s="40">
        <v>760</v>
      </c>
      <c r="F308" s="40">
        <v>800</v>
      </c>
      <c r="G308" s="12">
        <f t="shared" si="51"/>
        <v>105.26315789473684</v>
      </c>
      <c r="H308" s="11">
        <f t="shared" si="54"/>
        <v>81.71603677221655</v>
      </c>
      <c r="I308" s="74">
        <f t="shared" si="50"/>
        <v>3.163157894736841</v>
      </c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</row>
    <row r="309" spans="1:35" ht="17.25" customHeight="1">
      <c r="A309" s="14" t="s">
        <v>51</v>
      </c>
      <c r="B309" s="24" t="s">
        <v>27</v>
      </c>
      <c r="C309" s="37">
        <v>62</v>
      </c>
      <c r="D309" s="12">
        <v>105</v>
      </c>
      <c r="E309" s="40">
        <v>60</v>
      </c>
      <c r="F309" s="40">
        <v>150</v>
      </c>
      <c r="G309" s="12">
        <f t="shared" si="51"/>
        <v>250</v>
      </c>
      <c r="H309" s="11">
        <f t="shared" si="54"/>
        <v>241.93548387096774</v>
      </c>
      <c r="I309" s="74">
        <f t="shared" si="50"/>
        <v>145</v>
      </c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</row>
    <row r="310" spans="1:35" ht="17.25" customHeight="1">
      <c r="A310" s="66" t="s">
        <v>52</v>
      </c>
      <c r="B310" s="24" t="s">
        <v>27</v>
      </c>
      <c r="C310" s="37">
        <v>1585</v>
      </c>
      <c r="D310" s="12">
        <v>100</v>
      </c>
      <c r="E310" s="40">
        <v>1100</v>
      </c>
      <c r="F310" s="40">
        <v>726</v>
      </c>
      <c r="G310" s="12">
        <f t="shared" si="51"/>
        <v>66</v>
      </c>
      <c r="H310" s="11">
        <f t="shared" si="54"/>
        <v>45.80441640378549</v>
      </c>
      <c r="I310" s="74">
        <f t="shared" si="50"/>
        <v>-34</v>
      </c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</row>
    <row r="311" spans="1:35" ht="17.25" customHeight="1">
      <c r="A311" s="66" t="s">
        <v>53</v>
      </c>
      <c r="B311" s="24" t="s">
        <v>27</v>
      </c>
      <c r="C311" s="37">
        <v>933</v>
      </c>
      <c r="D311" s="12">
        <v>100</v>
      </c>
      <c r="E311" s="40">
        <v>1200</v>
      </c>
      <c r="F311" s="40">
        <v>900</v>
      </c>
      <c r="G311" s="12">
        <f t="shared" si="51"/>
        <v>75</v>
      </c>
      <c r="H311" s="11">
        <f t="shared" si="54"/>
        <v>96.46302250803859</v>
      </c>
      <c r="I311" s="74">
        <f t="shared" si="50"/>
        <v>-25</v>
      </c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</row>
    <row r="312" spans="1:35" ht="17.25" customHeight="1">
      <c r="A312" s="66" t="s">
        <v>54</v>
      </c>
      <c r="B312" s="24" t="s">
        <v>27</v>
      </c>
      <c r="C312" s="37">
        <v>1607</v>
      </c>
      <c r="D312" s="12">
        <v>100</v>
      </c>
      <c r="E312" s="40">
        <v>868</v>
      </c>
      <c r="F312" s="40">
        <v>950</v>
      </c>
      <c r="G312" s="12">
        <f t="shared" si="51"/>
        <v>109.44700460829493</v>
      </c>
      <c r="H312" s="11">
        <f t="shared" si="54"/>
        <v>59.11636589919104</v>
      </c>
      <c r="I312" s="74">
        <f t="shared" si="50"/>
        <v>9.447004608294932</v>
      </c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</row>
    <row r="313" spans="1:35" ht="17.25" customHeight="1">
      <c r="A313" s="66" t="s">
        <v>55</v>
      </c>
      <c r="B313" s="24" t="s">
        <v>27</v>
      </c>
      <c r="C313" s="37">
        <v>312</v>
      </c>
      <c r="D313" s="12">
        <v>83.07</v>
      </c>
      <c r="E313" s="40">
        <v>200</v>
      </c>
      <c r="F313" s="40">
        <v>220</v>
      </c>
      <c r="G313" s="12">
        <f t="shared" si="51"/>
        <v>110.00000000000001</v>
      </c>
      <c r="H313" s="11">
        <f t="shared" si="54"/>
        <v>70.51282051282051</v>
      </c>
      <c r="I313" s="74">
        <f t="shared" si="50"/>
        <v>26.93000000000002</v>
      </c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</row>
    <row r="314" spans="1:35" s="56" customFormat="1" ht="17.25" customHeight="1">
      <c r="A314" s="67" t="s">
        <v>28</v>
      </c>
      <c r="B314" s="38"/>
      <c r="C314" s="39"/>
      <c r="D314" s="40"/>
      <c r="E314" s="39"/>
      <c r="F314" s="39"/>
      <c r="G314" s="40"/>
      <c r="H314" s="41"/>
      <c r="I314" s="7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</row>
    <row r="315" spans="1:35" ht="17.25" customHeight="1">
      <c r="A315" s="4" t="s">
        <v>83</v>
      </c>
      <c r="B315" s="31" t="s">
        <v>27</v>
      </c>
      <c r="C315" s="36">
        <f>SUM(C316:C327)</f>
        <v>3675</v>
      </c>
      <c r="D315" s="7">
        <v>100.5</v>
      </c>
      <c r="E315" s="36">
        <f>SUM(E316:E327)</f>
        <v>3646</v>
      </c>
      <c r="F315" s="36">
        <v>3842</v>
      </c>
      <c r="G315" s="7">
        <f t="shared" si="51"/>
        <v>105.37575425123423</v>
      </c>
      <c r="H315" s="8">
        <f t="shared" si="54"/>
        <v>104.54421768707482</v>
      </c>
      <c r="I315" s="73">
        <f t="shared" si="50"/>
        <v>4.875754251234227</v>
      </c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</row>
    <row r="316" spans="1:35" ht="16.5" customHeight="1">
      <c r="A316" s="13" t="s">
        <v>38</v>
      </c>
      <c r="B316" s="24" t="s">
        <v>27</v>
      </c>
      <c r="C316" s="37">
        <v>415</v>
      </c>
      <c r="D316" s="12">
        <v>101.97</v>
      </c>
      <c r="E316" s="40">
        <v>304</v>
      </c>
      <c r="F316" s="40">
        <v>406</v>
      </c>
      <c r="G316" s="12">
        <f aca="true" t="shared" si="55" ref="G316:G327">F316/E316*100</f>
        <v>133.55263157894737</v>
      </c>
      <c r="H316" s="11">
        <f aca="true" t="shared" si="56" ref="H316:H327">F316/C316*100</f>
        <v>97.83132530120481</v>
      </c>
      <c r="I316" s="74">
        <f aca="true" t="shared" si="57" ref="I316:I327">G316-D316</f>
        <v>31.58263157894737</v>
      </c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</row>
    <row r="317" spans="1:35" ht="17.25" customHeight="1">
      <c r="A317" s="65" t="s">
        <v>45</v>
      </c>
      <c r="B317" s="24" t="s">
        <v>27</v>
      </c>
      <c r="C317" s="37">
        <v>75</v>
      </c>
      <c r="D317" s="12">
        <v>102.9</v>
      </c>
      <c r="E317" s="40">
        <v>75</v>
      </c>
      <c r="F317" s="40">
        <v>84</v>
      </c>
      <c r="G317" s="12">
        <f t="shared" si="55"/>
        <v>112.00000000000001</v>
      </c>
      <c r="H317" s="11">
        <f t="shared" si="56"/>
        <v>112.00000000000001</v>
      </c>
      <c r="I317" s="74">
        <f t="shared" si="57"/>
        <v>9.100000000000009</v>
      </c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</row>
    <row r="318" spans="1:35" ht="17.25" customHeight="1">
      <c r="A318" s="66" t="s">
        <v>46</v>
      </c>
      <c r="B318" s="24" t="s">
        <v>27</v>
      </c>
      <c r="C318" s="37">
        <v>232</v>
      </c>
      <c r="D318" s="12">
        <v>61.5</v>
      </c>
      <c r="E318" s="40">
        <v>290</v>
      </c>
      <c r="F318" s="40">
        <v>270</v>
      </c>
      <c r="G318" s="12">
        <f t="shared" si="55"/>
        <v>93.10344827586206</v>
      </c>
      <c r="H318" s="11">
        <f t="shared" si="56"/>
        <v>116.37931034482759</v>
      </c>
      <c r="I318" s="74">
        <f t="shared" si="57"/>
        <v>31.603448275862064</v>
      </c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</row>
    <row r="319" spans="1:35" ht="17.25" customHeight="1">
      <c r="A319" s="13" t="s">
        <v>47</v>
      </c>
      <c r="B319" s="24" t="s">
        <v>27</v>
      </c>
      <c r="C319" s="37">
        <v>16</v>
      </c>
      <c r="D319" s="12">
        <v>100</v>
      </c>
      <c r="E319" s="40">
        <v>53</v>
      </c>
      <c r="F319" s="40">
        <v>30</v>
      </c>
      <c r="G319" s="12">
        <f t="shared" si="55"/>
        <v>56.60377358490566</v>
      </c>
      <c r="H319" s="11">
        <f t="shared" si="56"/>
        <v>187.5</v>
      </c>
      <c r="I319" s="74">
        <f t="shared" si="57"/>
        <v>-43.39622641509434</v>
      </c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</row>
    <row r="320" spans="1:35" ht="17.25" customHeight="1">
      <c r="A320" s="66" t="s">
        <v>48</v>
      </c>
      <c r="B320" s="24" t="s">
        <v>27</v>
      </c>
      <c r="C320" s="37">
        <v>315</v>
      </c>
      <c r="D320" s="12">
        <v>95.17</v>
      </c>
      <c r="E320" s="40">
        <v>365</v>
      </c>
      <c r="F320" s="40">
        <v>293</v>
      </c>
      <c r="G320" s="12">
        <f t="shared" si="55"/>
        <v>80.27397260273973</v>
      </c>
      <c r="H320" s="11">
        <f t="shared" si="56"/>
        <v>93.01587301587301</v>
      </c>
      <c r="I320" s="74">
        <f t="shared" si="57"/>
        <v>-14.89602739726027</v>
      </c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</row>
    <row r="321" spans="1:35" ht="17.25" customHeight="1">
      <c r="A321" s="13" t="s">
        <v>50</v>
      </c>
      <c r="B321" s="24" t="s">
        <v>27</v>
      </c>
      <c r="C321" s="37">
        <v>241</v>
      </c>
      <c r="D321" s="12">
        <v>30.8</v>
      </c>
      <c r="E321" s="40">
        <v>375</v>
      </c>
      <c r="F321" s="40">
        <v>491</v>
      </c>
      <c r="G321" s="12">
        <f>F321/E321*100</f>
        <v>130.93333333333334</v>
      </c>
      <c r="H321" s="11">
        <f>F321/C321*100</f>
        <v>203.7344398340249</v>
      </c>
      <c r="I321" s="74">
        <f>G321-D321</f>
        <v>100.13333333333334</v>
      </c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</row>
    <row r="322" spans="1:35" ht="17.25" customHeight="1">
      <c r="A322" s="66" t="s">
        <v>49</v>
      </c>
      <c r="B322" s="24" t="s">
        <v>27</v>
      </c>
      <c r="C322" s="37">
        <v>204</v>
      </c>
      <c r="D322" s="12">
        <v>100</v>
      </c>
      <c r="E322" s="40">
        <v>470</v>
      </c>
      <c r="F322" s="40">
        <v>519</v>
      </c>
      <c r="G322" s="12">
        <f t="shared" si="55"/>
        <v>110.42553191489361</v>
      </c>
      <c r="H322" s="11">
        <f t="shared" si="56"/>
        <v>254.41176470588235</v>
      </c>
      <c r="I322" s="74">
        <f t="shared" si="57"/>
        <v>10.425531914893611</v>
      </c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</row>
    <row r="323" spans="1:35" ht="17.25" customHeight="1">
      <c r="A323" s="14" t="s">
        <v>51</v>
      </c>
      <c r="B323" s="24" t="s">
        <v>27</v>
      </c>
      <c r="C323" s="37">
        <v>21</v>
      </c>
      <c r="D323" s="12">
        <v>105</v>
      </c>
      <c r="E323" s="40">
        <v>100</v>
      </c>
      <c r="F323" s="40">
        <v>150</v>
      </c>
      <c r="G323" s="12">
        <f t="shared" si="55"/>
        <v>150</v>
      </c>
      <c r="H323" s="11">
        <f t="shared" si="56"/>
        <v>714.2857142857143</v>
      </c>
      <c r="I323" s="74">
        <f t="shared" si="57"/>
        <v>45</v>
      </c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</row>
    <row r="324" spans="1:35" ht="17.25" customHeight="1">
      <c r="A324" s="66" t="s">
        <v>52</v>
      </c>
      <c r="B324" s="24" t="s">
        <v>27</v>
      </c>
      <c r="C324" s="37">
        <v>201</v>
      </c>
      <c r="D324" s="12">
        <v>100.9</v>
      </c>
      <c r="E324" s="40">
        <v>317</v>
      </c>
      <c r="F324" s="40">
        <v>296</v>
      </c>
      <c r="G324" s="12">
        <f t="shared" si="55"/>
        <v>93.37539432176656</v>
      </c>
      <c r="H324" s="11">
        <f t="shared" si="56"/>
        <v>147.2636815920398</v>
      </c>
      <c r="I324" s="74">
        <f t="shared" si="57"/>
        <v>-7.524605678233442</v>
      </c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</row>
    <row r="325" spans="1:35" ht="17.25" customHeight="1">
      <c r="A325" s="66" t="s">
        <v>53</v>
      </c>
      <c r="B325" s="24" t="s">
        <v>27</v>
      </c>
      <c r="C325" s="37">
        <v>156</v>
      </c>
      <c r="D325" s="12">
        <v>101.3</v>
      </c>
      <c r="E325" s="40">
        <v>175</v>
      </c>
      <c r="F325" s="40">
        <v>300</v>
      </c>
      <c r="G325" s="12">
        <f t="shared" si="55"/>
        <v>171.42857142857142</v>
      </c>
      <c r="H325" s="11">
        <f t="shared" si="56"/>
        <v>192.30769230769232</v>
      </c>
      <c r="I325" s="74">
        <f t="shared" si="57"/>
        <v>70.12857142857142</v>
      </c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</row>
    <row r="326" spans="1:35" ht="17.25" customHeight="1">
      <c r="A326" s="66" t="s">
        <v>54</v>
      </c>
      <c r="B326" s="24" t="s">
        <v>27</v>
      </c>
      <c r="C326" s="37">
        <v>1549</v>
      </c>
      <c r="D326" s="12">
        <v>100.5</v>
      </c>
      <c r="E326" s="40">
        <v>1098</v>
      </c>
      <c r="F326" s="40">
        <v>893</v>
      </c>
      <c r="G326" s="12">
        <f t="shared" si="55"/>
        <v>81.3296903460838</v>
      </c>
      <c r="H326" s="11">
        <f t="shared" si="56"/>
        <v>57.650096836668816</v>
      </c>
      <c r="I326" s="74">
        <f t="shared" si="57"/>
        <v>-19.170309653916206</v>
      </c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</row>
    <row r="327" spans="1:35" ht="17.25" customHeight="1">
      <c r="A327" s="66" t="s">
        <v>55</v>
      </c>
      <c r="B327" s="24" t="s">
        <v>27</v>
      </c>
      <c r="C327" s="37">
        <v>250</v>
      </c>
      <c r="D327" s="12">
        <v>108.7</v>
      </c>
      <c r="E327" s="40">
        <v>24</v>
      </c>
      <c r="F327" s="40">
        <v>110</v>
      </c>
      <c r="G327" s="12">
        <f t="shared" si="55"/>
        <v>458.3333333333333</v>
      </c>
      <c r="H327" s="11">
        <f t="shared" si="56"/>
        <v>44</v>
      </c>
      <c r="I327" s="74">
        <f t="shared" si="57"/>
        <v>349.6333333333333</v>
      </c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</row>
    <row r="328" spans="1:35" ht="17.25" customHeight="1">
      <c r="A328" s="4" t="s">
        <v>29</v>
      </c>
      <c r="B328" s="31" t="s">
        <v>27</v>
      </c>
      <c r="C328" s="36">
        <v>0</v>
      </c>
      <c r="D328" s="7">
        <v>0</v>
      </c>
      <c r="E328" s="36">
        <f>SUM(E329:E329)</f>
        <v>276</v>
      </c>
      <c r="F328" s="36">
        <f>SUM(F329:F329)</f>
        <v>275</v>
      </c>
      <c r="G328" s="7">
        <f t="shared" si="51"/>
        <v>99.63768115942028</v>
      </c>
      <c r="H328" s="8" t="s">
        <v>87</v>
      </c>
      <c r="I328" s="73">
        <f t="shared" si="50"/>
        <v>99.63768115942028</v>
      </c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</row>
    <row r="329" spans="1:35" ht="17.25" customHeight="1">
      <c r="A329" s="66" t="s">
        <v>48</v>
      </c>
      <c r="B329" s="24" t="s">
        <v>27</v>
      </c>
      <c r="C329" s="37">
        <v>0</v>
      </c>
      <c r="D329" s="12">
        <v>0</v>
      </c>
      <c r="E329" s="86">
        <v>276</v>
      </c>
      <c r="F329" s="86">
        <v>275</v>
      </c>
      <c r="G329" s="12">
        <f>F329/E329*100</f>
        <v>99.63768115942028</v>
      </c>
      <c r="H329" s="11" t="s">
        <v>87</v>
      </c>
      <c r="I329" s="74">
        <f>G329-D329</f>
        <v>99.63768115942028</v>
      </c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</row>
    <row r="330" spans="1:35" ht="17.25" customHeight="1">
      <c r="A330" s="4" t="s">
        <v>30</v>
      </c>
      <c r="B330" s="31" t="s">
        <v>27</v>
      </c>
      <c r="C330" s="36">
        <f>SUM(C331:C342)</f>
        <v>6200</v>
      </c>
      <c r="D330" s="7">
        <v>100.8</v>
      </c>
      <c r="E330" s="36">
        <f>SUM(E331:E342)</f>
        <v>6230</v>
      </c>
      <c r="F330" s="36">
        <v>7853</v>
      </c>
      <c r="G330" s="7">
        <f aca="true" t="shared" si="58" ref="G330:G386">F330/E330*100</f>
        <v>126.05136436597111</v>
      </c>
      <c r="H330" s="8">
        <f aca="true" t="shared" si="59" ref="H330:H386">F330/C330*100</f>
        <v>126.66129032258064</v>
      </c>
      <c r="I330" s="73">
        <f aca="true" t="shared" si="60" ref="I330:I386">G330-D330</f>
        <v>25.251364365971114</v>
      </c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</row>
    <row r="331" spans="1:35" ht="17.25" customHeight="1">
      <c r="A331" s="13" t="s">
        <v>38</v>
      </c>
      <c r="B331" s="24" t="s">
        <v>27</v>
      </c>
      <c r="C331" s="37">
        <v>310</v>
      </c>
      <c r="D331" s="12">
        <v>100</v>
      </c>
      <c r="E331" s="40">
        <v>313</v>
      </c>
      <c r="F331" s="40">
        <v>480</v>
      </c>
      <c r="G331" s="12">
        <f t="shared" si="58"/>
        <v>153.3546325878594</v>
      </c>
      <c r="H331" s="11">
        <f t="shared" si="59"/>
        <v>154.83870967741936</v>
      </c>
      <c r="I331" s="74">
        <f t="shared" si="60"/>
        <v>53.35463258785941</v>
      </c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</row>
    <row r="332" spans="1:35" ht="17.25" customHeight="1">
      <c r="A332" s="65" t="s">
        <v>45</v>
      </c>
      <c r="B332" s="24" t="s">
        <v>27</v>
      </c>
      <c r="C332" s="37">
        <v>86</v>
      </c>
      <c r="D332" s="12">
        <v>101.2</v>
      </c>
      <c r="E332" s="40">
        <v>90</v>
      </c>
      <c r="F332" s="40">
        <v>180</v>
      </c>
      <c r="G332" s="12">
        <f t="shared" si="58"/>
        <v>200</v>
      </c>
      <c r="H332" s="11">
        <f t="shared" si="59"/>
        <v>209.30232558139537</v>
      </c>
      <c r="I332" s="74">
        <f t="shared" si="60"/>
        <v>98.8</v>
      </c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</row>
    <row r="333" spans="1:35" ht="17.25" customHeight="1">
      <c r="A333" s="66" t="s">
        <v>46</v>
      </c>
      <c r="B333" s="24" t="s">
        <v>27</v>
      </c>
      <c r="C333" s="37">
        <v>160</v>
      </c>
      <c r="D333" s="12">
        <v>100</v>
      </c>
      <c r="E333" s="40">
        <v>168</v>
      </c>
      <c r="F333" s="40">
        <v>210</v>
      </c>
      <c r="G333" s="12">
        <f t="shared" si="58"/>
        <v>125</v>
      </c>
      <c r="H333" s="11">
        <f t="shared" si="59"/>
        <v>131.25</v>
      </c>
      <c r="I333" s="74">
        <f t="shared" si="60"/>
        <v>25</v>
      </c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</row>
    <row r="334" spans="1:35" ht="17.25" customHeight="1">
      <c r="A334" s="13" t="s">
        <v>47</v>
      </c>
      <c r="B334" s="24" t="s">
        <v>27</v>
      </c>
      <c r="C334" s="37">
        <v>60</v>
      </c>
      <c r="D334" s="12">
        <v>100</v>
      </c>
      <c r="E334" s="40">
        <v>60</v>
      </c>
      <c r="F334" s="40">
        <v>70</v>
      </c>
      <c r="G334" s="12">
        <f t="shared" si="58"/>
        <v>116.66666666666667</v>
      </c>
      <c r="H334" s="11">
        <f t="shared" si="59"/>
        <v>116.66666666666667</v>
      </c>
      <c r="I334" s="74">
        <f t="shared" si="60"/>
        <v>16.66666666666667</v>
      </c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</row>
    <row r="335" spans="1:35" ht="17.25" customHeight="1">
      <c r="A335" s="66" t="s">
        <v>48</v>
      </c>
      <c r="B335" s="24" t="s">
        <v>27</v>
      </c>
      <c r="C335" s="37">
        <v>205</v>
      </c>
      <c r="D335" s="12">
        <v>73.94</v>
      </c>
      <c r="E335" s="40">
        <v>300</v>
      </c>
      <c r="F335" s="40">
        <v>390</v>
      </c>
      <c r="G335" s="12">
        <f t="shared" si="58"/>
        <v>130</v>
      </c>
      <c r="H335" s="11">
        <f t="shared" si="59"/>
        <v>190.2439024390244</v>
      </c>
      <c r="I335" s="74">
        <f t="shared" si="60"/>
        <v>56.06</v>
      </c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</row>
    <row r="336" spans="1:35" ht="17.25" customHeight="1">
      <c r="A336" s="13" t="s">
        <v>50</v>
      </c>
      <c r="B336" s="24" t="s">
        <v>27</v>
      </c>
      <c r="C336" s="37">
        <v>400</v>
      </c>
      <c r="D336" s="12">
        <v>26.5</v>
      </c>
      <c r="E336" s="40">
        <v>415</v>
      </c>
      <c r="F336" s="40">
        <v>700</v>
      </c>
      <c r="G336" s="12">
        <f t="shared" si="58"/>
        <v>168.67469879518075</v>
      </c>
      <c r="H336" s="11">
        <f t="shared" si="59"/>
        <v>175</v>
      </c>
      <c r="I336" s="74">
        <f>G336-D336</f>
        <v>142.17469879518075</v>
      </c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</row>
    <row r="337" spans="1:35" ht="17.25" customHeight="1">
      <c r="A337" s="66" t="s">
        <v>49</v>
      </c>
      <c r="B337" s="24" t="s">
        <v>27</v>
      </c>
      <c r="C337" s="37">
        <v>800</v>
      </c>
      <c r="D337" s="12">
        <v>100</v>
      </c>
      <c r="E337" s="40">
        <v>800</v>
      </c>
      <c r="F337" s="40">
        <v>850</v>
      </c>
      <c r="G337" s="12">
        <f t="shared" si="58"/>
        <v>106.25</v>
      </c>
      <c r="H337" s="11">
        <f t="shared" si="59"/>
        <v>106.25</v>
      </c>
      <c r="I337" s="74">
        <f t="shared" si="60"/>
        <v>6.25</v>
      </c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</row>
    <row r="338" spans="1:35" ht="17.25" customHeight="1">
      <c r="A338" s="14" t="s">
        <v>51</v>
      </c>
      <c r="B338" s="24" t="s">
        <v>27</v>
      </c>
      <c r="C338" s="37">
        <v>417</v>
      </c>
      <c r="D338" s="12">
        <v>106.3</v>
      </c>
      <c r="E338" s="40">
        <v>414</v>
      </c>
      <c r="F338" s="40">
        <v>700</v>
      </c>
      <c r="G338" s="12">
        <f t="shared" si="58"/>
        <v>169.08212560386474</v>
      </c>
      <c r="H338" s="11">
        <f t="shared" si="59"/>
        <v>167.86570743405275</v>
      </c>
      <c r="I338" s="74">
        <f t="shared" si="60"/>
        <v>62.78212560386474</v>
      </c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</row>
    <row r="339" spans="1:35" ht="17.25" customHeight="1">
      <c r="A339" s="66" t="s">
        <v>52</v>
      </c>
      <c r="B339" s="24" t="s">
        <v>27</v>
      </c>
      <c r="C339" s="37">
        <v>53</v>
      </c>
      <c r="D339" s="12">
        <v>100</v>
      </c>
      <c r="E339" s="40">
        <v>60</v>
      </c>
      <c r="F339" s="40">
        <v>70</v>
      </c>
      <c r="G339" s="12">
        <f t="shared" si="58"/>
        <v>116.66666666666667</v>
      </c>
      <c r="H339" s="11">
        <f t="shared" si="59"/>
        <v>132.0754716981132</v>
      </c>
      <c r="I339" s="74">
        <f t="shared" si="60"/>
        <v>16.66666666666667</v>
      </c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</row>
    <row r="340" spans="1:35" ht="17.25" customHeight="1">
      <c r="A340" s="66" t="s">
        <v>53</v>
      </c>
      <c r="B340" s="24" t="s">
        <v>27</v>
      </c>
      <c r="C340" s="37">
        <v>940</v>
      </c>
      <c r="D340" s="12">
        <v>101.1</v>
      </c>
      <c r="E340" s="40">
        <v>870</v>
      </c>
      <c r="F340" s="40">
        <v>1050</v>
      </c>
      <c r="G340" s="12">
        <f t="shared" si="58"/>
        <v>120.6896551724138</v>
      </c>
      <c r="H340" s="11">
        <f t="shared" si="59"/>
        <v>111.70212765957446</v>
      </c>
      <c r="I340" s="74">
        <f t="shared" si="60"/>
        <v>19.5896551724138</v>
      </c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</row>
    <row r="341" spans="1:35" ht="17.25" customHeight="1">
      <c r="A341" s="66" t="s">
        <v>54</v>
      </c>
      <c r="B341" s="24" t="s">
        <v>27</v>
      </c>
      <c r="C341" s="37">
        <v>2603</v>
      </c>
      <c r="D341" s="12">
        <v>184.1</v>
      </c>
      <c r="E341" s="40">
        <v>2530</v>
      </c>
      <c r="F341" s="40">
        <v>2933</v>
      </c>
      <c r="G341" s="12">
        <f t="shared" si="58"/>
        <v>115.9288537549407</v>
      </c>
      <c r="H341" s="11">
        <f t="shared" si="59"/>
        <v>112.677679600461</v>
      </c>
      <c r="I341" s="74">
        <f t="shared" si="60"/>
        <v>-68.17114624505929</v>
      </c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</row>
    <row r="342" spans="1:35" ht="17.25" customHeight="1">
      <c r="A342" s="66" t="s">
        <v>55</v>
      </c>
      <c r="B342" s="24" t="s">
        <v>27</v>
      </c>
      <c r="C342" s="37">
        <v>166</v>
      </c>
      <c r="D342" s="12">
        <v>100</v>
      </c>
      <c r="E342" s="40">
        <v>210</v>
      </c>
      <c r="F342" s="40">
        <v>220</v>
      </c>
      <c r="G342" s="12">
        <f t="shared" si="58"/>
        <v>104.76190476190477</v>
      </c>
      <c r="H342" s="11">
        <f t="shared" si="59"/>
        <v>132.53012048192772</v>
      </c>
      <c r="I342" s="74">
        <f t="shared" si="60"/>
        <v>4.761904761904773</v>
      </c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</row>
    <row r="343" spans="1:35" s="72" customFormat="1" ht="17.25" customHeight="1">
      <c r="A343" s="4" t="s">
        <v>31</v>
      </c>
      <c r="B343" s="31" t="s">
        <v>32</v>
      </c>
      <c r="C343" s="7">
        <f>SUM(C344:C355)</f>
        <v>230.00000000000003</v>
      </c>
      <c r="D343" s="7">
        <v>100</v>
      </c>
      <c r="E343" s="7">
        <f>SUM(E344:E355)</f>
        <v>285</v>
      </c>
      <c r="F343" s="7">
        <f>SUM(F344:F355)</f>
        <v>230.00000000000003</v>
      </c>
      <c r="G343" s="7">
        <f t="shared" si="58"/>
        <v>80.70175438596492</v>
      </c>
      <c r="H343" s="8">
        <f>F343/C343*100</f>
        <v>100</v>
      </c>
      <c r="I343" s="73">
        <f t="shared" si="60"/>
        <v>-19.298245614035082</v>
      </c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</row>
    <row r="344" spans="1:35" ht="17.25" customHeight="1">
      <c r="A344" s="13" t="s">
        <v>38</v>
      </c>
      <c r="B344" s="24" t="s">
        <v>32</v>
      </c>
      <c r="C344" s="40">
        <v>16</v>
      </c>
      <c r="D344" s="12">
        <v>100</v>
      </c>
      <c r="E344" s="40">
        <v>20</v>
      </c>
      <c r="F344" s="40">
        <v>16</v>
      </c>
      <c r="G344" s="12">
        <f t="shared" si="58"/>
        <v>80</v>
      </c>
      <c r="H344" s="11">
        <f t="shared" si="59"/>
        <v>100</v>
      </c>
      <c r="I344" s="74">
        <f t="shared" si="60"/>
        <v>-20</v>
      </c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</row>
    <row r="345" spans="1:35" ht="17.25" customHeight="1">
      <c r="A345" s="65" t="s">
        <v>45</v>
      </c>
      <c r="B345" s="24" t="s">
        <v>32</v>
      </c>
      <c r="C345" s="40">
        <v>15.2</v>
      </c>
      <c r="D345" s="12">
        <v>101.3</v>
      </c>
      <c r="E345" s="40">
        <v>19</v>
      </c>
      <c r="F345" s="40">
        <v>15.2</v>
      </c>
      <c r="G345" s="12">
        <f t="shared" si="58"/>
        <v>80</v>
      </c>
      <c r="H345" s="11">
        <f t="shared" si="59"/>
        <v>100</v>
      </c>
      <c r="I345" s="74">
        <f t="shared" si="60"/>
        <v>-21.299999999999997</v>
      </c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</row>
    <row r="346" spans="1:35" ht="17.25" customHeight="1">
      <c r="A346" s="66" t="s">
        <v>46</v>
      </c>
      <c r="B346" s="24" t="s">
        <v>32</v>
      </c>
      <c r="C346" s="40">
        <v>21</v>
      </c>
      <c r="D346" s="12">
        <v>100</v>
      </c>
      <c r="E346" s="40">
        <v>25</v>
      </c>
      <c r="F346" s="40">
        <v>21</v>
      </c>
      <c r="G346" s="12">
        <f t="shared" si="58"/>
        <v>84</v>
      </c>
      <c r="H346" s="11">
        <f t="shared" si="59"/>
        <v>100</v>
      </c>
      <c r="I346" s="74">
        <f t="shared" si="60"/>
        <v>-16</v>
      </c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</row>
    <row r="347" spans="1:35" ht="17.25" customHeight="1">
      <c r="A347" s="13" t="s">
        <v>47</v>
      </c>
      <c r="B347" s="24" t="s">
        <v>32</v>
      </c>
      <c r="C347" s="40">
        <v>8</v>
      </c>
      <c r="D347" s="12">
        <v>100</v>
      </c>
      <c r="E347" s="40">
        <v>11.5</v>
      </c>
      <c r="F347" s="40">
        <v>8</v>
      </c>
      <c r="G347" s="12">
        <f t="shared" si="58"/>
        <v>69.56521739130434</v>
      </c>
      <c r="H347" s="11">
        <f t="shared" si="59"/>
        <v>100</v>
      </c>
      <c r="I347" s="74">
        <f t="shared" si="60"/>
        <v>-30.434782608695656</v>
      </c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</row>
    <row r="348" spans="1:35" ht="17.25" customHeight="1">
      <c r="A348" s="66" t="s">
        <v>48</v>
      </c>
      <c r="B348" s="24" t="s">
        <v>32</v>
      </c>
      <c r="C348" s="40">
        <v>12.5</v>
      </c>
      <c r="D348" s="12">
        <v>100</v>
      </c>
      <c r="E348" s="40">
        <v>16.5</v>
      </c>
      <c r="F348" s="40">
        <v>12.5</v>
      </c>
      <c r="G348" s="12">
        <f t="shared" si="58"/>
        <v>75.75757575757575</v>
      </c>
      <c r="H348" s="11">
        <f t="shared" si="59"/>
        <v>100</v>
      </c>
      <c r="I348" s="74">
        <f t="shared" si="60"/>
        <v>-24.24242424242425</v>
      </c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</row>
    <row r="349" spans="1:35" ht="17.25" customHeight="1">
      <c r="A349" s="13" t="s">
        <v>50</v>
      </c>
      <c r="B349" s="24" t="s">
        <v>32</v>
      </c>
      <c r="C349" s="40">
        <v>22.3</v>
      </c>
      <c r="D349" s="12">
        <v>65.4</v>
      </c>
      <c r="E349" s="40">
        <v>26</v>
      </c>
      <c r="F349" s="40">
        <v>22.3</v>
      </c>
      <c r="G349" s="12">
        <f t="shared" si="58"/>
        <v>85.76923076923077</v>
      </c>
      <c r="H349" s="11">
        <f t="shared" si="59"/>
        <v>100</v>
      </c>
      <c r="I349" s="74">
        <f>G349-D349</f>
        <v>20.369230769230768</v>
      </c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</row>
    <row r="350" spans="1:35" ht="17.25" customHeight="1">
      <c r="A350" s="66" t="s">
        <v>49</v>
      </c>
      <c r="B350" s="24" t="s">
        <v>32</v>
      </c>
      <c r="C350" s="40">
        <v>57</v>
      </c>
      <c r="D350" s="12">
        <v>100</v>
      </c>
      <c r="E350" s="40">
        <v>66</v>
      </c>
      <c r="F350" s="40">
        <v>57</v>
      </c>
      <c r="G350" s="12">
        <f t="shared" si="58"/>
        <v>86.36363636363636</v>
      </c>
      <c r="H350" s="11">
        <f t="shared" si="59"/>
        <v>100</v>
      </c>
      <c r="I350" s="74">
        <f t="shared" si="60"/>
        <v>-13.63636363636364</v>
      </c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</row>
    <row r="351" spans="1:35" ht="17.25" customHeight="1">
      <c r="A351" s="14" t="s">
        <v>51</v>
      </c>
      <c r="B351" s="24" t="s">
        <v>32</v>
      </c>
      <c r="C351" s="40">
        <v>16.3</v>
      </c>
      <c r="D351" s="12">
        <v>105.1</v>
      </c>
      <c r="E351" s="40">
        <v>21</v>
      </c>
      <c r="F351" s="40">
        <v>16.3</v>
      </c>
      <c r="G351" s="12">
        <f t="shared" si="58"/>
        <v>77.61904761904762</v>
      </c>
      <c r="H351" s="11">
        <f t="shared" si="59"/>
        <v>100</v>
      </c>
      <c r="I351" s="74">
        <f t="shared" si="60"/>
        <v>-27.480952380952374</v>
      </c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</row>
    <row r="352" spans="1:35" ht="17.25" customHeight="1">
      <c r="A352" s="66" t="s">
        <v>52</v>
      </c>
      <c r="B352" s="24" t="s">
        <v>32</v>
      </c>
      <c r="C352" s="40">
        <v>6.3</v>
      </c>
      <c r="D352" s="12">
        <v>100</v>
      </c>
      <c r="E352" s="40">
        <v>8</v>
      </c>
      <c r="F352" s="40">
        <v>6.3</v>
      </c>
      <c r="G352" s="12">
        <f t="shared" si="58"/>
        <v>78.75</v>
      </c>
      <c r="H352" s="11">
        <f t="shared" si="59"/>
        <v>100</v>
      </c>
      <c r="I352" s="74">
        <f t="shared" si="60"/>
        <v>-21.25</v>
      </c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</row>
    <row r="353" spans="1:35" ht="17.25" customHeight="1">
      <c r="A353" s="66" t="s">
        <v>53</v>
      </c>
      <c r="B353" s="24" t="s">
        <v>32</v>
      </c>
      <c r="C353" s="40">
        <v>22.4</v>
      </c>
      <c r="D353" s="12">
        <v>100.6</v>
      </c>
      <c r="E353" s="40">
        <v>28</v>
      </c>
      <c r="F353" s="40">
        <v>22.4</v>
      </c>
      <c r="G353" s="12">
        <f t="shared" si="58"/>
        <v>80</v>
      </c>
      <c r="H353" s="11">
        <f t="shared" si="59"/>
        <v>100</v>
      </c>
      <c r="I353" s="74">
        <f t="shared" si="60"/>
        <v>-20.599999999999994</v>
      </c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</row>
    <row r="354" spans="1:35" ht="17.25" customHeight="1">
      <c r="A354" s="66" t="s">
        <v>54</v>
      </c>
      <c r="B354" s="24" t="s">
        <v>32</v>
      </c>
      <c r="C354" s="40">
        <v>23</v>
      </c>
      <c r="D354" s="12">
        <v>75.8</v>
      </c>
      <c r="E354" s="40">
        <v>31</v>
      </c>
      <c r="F354" s="40">
        <v>23</v>
      </c>
      <c r="G354" s="12">
        <f t="shared" si="58"/>
        <v>74.19354838709677</v>
      </c>
      <c r="H354" s="11">
        <f t="shared" si="59"/>
        <v>100</v>
      </c>
      <c r="I354" s="74">
        <f t="shared" si="60"/>
        <v>-1.6064516129032285</v>
      </c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</row>
    <row r="355" spans="1:35" ht="17.25" customHeight="1">
      <c r="A355" s="66" t="s">
        <v>55</v>
      </c>
      <c r="B355" s="24" t="s">
        <v>32</v>
      </c>
      <c r="C355" s="40">
        <v>10</v>
      </c>
      <c r="D355" s="12">
        <v>118.6</v>
      </c>
      <c r="E355" s="40">
        <v>13</v>
      </c>
      <c r="F355" s="40">
        <v>10</v>
      </c>
      <c r="G355" s="12">
        <f t="shared" si="58"/>
        <v>76.92307692307693</v>
      </c>
      <c r="H355" s="11">
        <f t="shared" si="59"/>
        <v>100</v>
      </c>
      <c r="I355" s="74">
        <f t="shared" si="60"/>
        <v>-41.67692307692306</v>
      </c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</row>
    <row r="356" spans="1:35" ht="37.5" customHeight="1">
      <c r="A356" s="68" t="s">
        <v>73</v>
      </c>
      <c r="B356" s="22" t="s">
        <v>6</v>
      </c>
      <c r="C356" s="7">
        <f>SUM(C357:C359)</f>
        <v>842</v>
      </c>
      <c r="D356" s="7">
        <v>100.2</v>
      </c>
      <c r="E356" s="7">
        <f>SUM(E357:E359)</f>
        <v>553.2</v>
      </c>
      <c r="F356" s="7">
        <f>SUM(F357:F359)</f>
        <v>733</v>
      </c>
      <c r="G356" s="7">
        <f>F356/E356*100</f>
        <v>132.50180766449745</v>
      </c>
      <c r="H356" s="8">
        <f>F356/C356*100</f>
        <v>87.05463182897863</v>
      </c>
      <c r="I356" s="73">
        <f>G356-D356</f>
        <v>32.301807664497446</v>
      </c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</row>
    <row r="357" spans="1:35" ht="17.25" customHeight="1">
      <c r="A357" s="60" t="s">
        <v>38</v>
      </c>
      <c r="B357" s="24" t="s">
        <v>6</v>
      </c>
      <c r="C357" s="32">
        <v>40</v>
      </c>
      <c r="D357" s="12">
        <v>101.47</v>
      </c>
      <c r="E357" s="17">
        <v>40</v>
      </c>
      <c r="F357" s="17">
        <v>46</v>
      </c>
      <c r="G357" s="12">
        <f>F357/E357*100</f>
        <v>114.99999999999999</v>
      </c>
      <c r="H357" s="11">
        <f>F357/C357*100</f>
        <v>114.99999999999999</v>
      </c>
      <c r="I357" s="74">
        <f>G357-D357</f>
        <v>13.529999999999987</v>
      </c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</row>
    <row r="358" spans="1:35" ht="17.25" customHeight="1">
      <c r="A358" s="13" t="s">
        <v>50</v>
      </c>
      <c r="B358" s="24" t="s">
        <v>6</v>
      </c>
      <c r="C358" s="32">
        <v>51.1</v>
      </c>
      <c r="D358" s="12">
        <v>100.4</v>
      </c>
      <c r="E358" s="17">
        <v>46</v>
      </c>
      <c r="F358" s="17">
        <v>55</v>
      </c>
      <c r="G358" s="12">
        <f>F358/E358*100</f>
        <v>119.56521739130434</v>
      </c>
      <c r="H358" s="11">
        <f>F358/C358*100</f>
        <v>107.6320939334638</v>
      </c>
      <c r="I358" s="74">
        <f>G358-D358</f>
        <v>19.16521739130434</v>
      </c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</row>
    <row r="359" spans="1:35" ht="17.25" customHeight="1">
      <c r="A359" s="62" t="s">
        <v>49</v>
      </c>
      <c r="B359" s="24" t="s">
        <v>6</v>
      </c>
      <c r="C359" s="32">
        <v>750.9</v>
      </c>
      <c r="D359" s="12">
        <v>100.1</v>
      </c>
      <c r="E359" s="17">
        <v>467.2</v>
      </c>
      <c r="F359" s="17">
        <v>632</v>
      </c>
      <c r="G359" s="12">
        <f>F359/E359*100</f>
        <v>135.27397260273972</v>
      </c>
      <c r="H359" s="11">
        <f>F359/C359*100</f>
        <v>84.1656678652284</v>
      </c>
      <c r="I359" s="74">
        <f>G359-D359</f>
        <v>35.173972602739724</v>
      </c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</row>
    <row r="360" spans="1:35" ht="18.75">
      <c r="A360" s="4" t="s">
        <v>33</v>
      </c>
      <c r="B360" s="31" t="s">
        <v>4</v>
      </c>
      <c r="C360" s="7">
        <f>SUM(C361:C372)</f>
        <v>13761.8</v>
      </c>
      <c r="D360" s="7">
        <v>104.7</v>
      </c>
      <c r="E360" s="7">
        <f>SUM(E361:E372)</f>
        <v>12789.849999999999</v>
      </c>
      <c r="F360" s="7">
        <v>14805.1</v>
      </c>
      <c r="G360" s="7">
        <f>F360/E360*100</f>
        <v>115.75663514427457</v>
      </c>
      <c r="H360" s="8">
        <f t="shared" si="59"/>
        <v>107.58113037538695</v>
      </c>
      <c r="I360" s="73">
        <f t="shared" si="60"/>
        <v>11.056635144274566</v>
      </c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</row>
    <row r="361" spans="1:35" ht="18.75">
      <c r="A361" s="60" t="s">
        <v>38</v>
      </c>
      <c r="B361" s="24" t="s">
        <v>4</v>
      </c>
      <c r="C361" s="32">
        <v>5220</v>
      </c>
      <c r="D361" s="12">
        <v>115.81</v>
      </c>
      <c r="E361" s="40">
        <v>4717.95</v>
      </c>
      <c r="F361" s="40">
        <v>5638.3</v>
      </c>
      <c r="G361" s="12">
        <f t="shared" si="58"/>
        <v>119.50741317733338</v>
      </c>
      <c r="H361" s="11">
        <f t="shared" si="59"/>
        <v>108.01340996168582</v>
      </c>
      <c r="I361" s="74">
        <f t="shared" si="60"/>
        <v>3.697413177333374</v>
      </c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</row>
    <row r="362" spans="1:35" ht="18.75">
      <c r="A362" s="61" t="s">
        <v>45</v>
      </c>
      <c r="B362" s="24" t="s">
        <v>4</v>
      </c>
      <c r="C362" s="32">
        <v>825</v>
      </c>
      <c r="D362" s="12">
        <v>108.5</v>
      </c>
      <c r="E362" s="40">
        <v>770.4</v>
      </c>
      <c r="F362" s="40">
        <v>850</v>
      </c>
      <c r="G362" s="12">
        <f t="shared" si="58"/>
        <v>110.33229491173418</v>
      </c>
      <c r="H362" s="11">
        <f t="shared" si="59"/>
        <v>103.03030303030303</v>
      </c>
      <c r="I362" s="74">
        <f t="shared" si="60"/>
        <v>1.8322949117341807</v>
      </c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</row>
    <row r="363" spans="1:35" ht="18.75">
      <c r="A363" s="62" t="s">
        <v>46</v>
      </c>
      <c r="B363" s="24" t="s">
        <v>4</v>
      </c>
      <c r="C363" s="32">
        <v>1130</v>
      </c>
      <c r="D363" s="12">
        <v>110.4</v>
      </c>
      <c r="E363" s="40">
        <v>1050.5</v>
      </c>
      <c r="F363" s="40">
        <v>1220</v>
      </c>
      <c r="G363" s="12">
        <f t="shared" si="58"/>
        <v>116.13517372679676</v>
      </c>
      <c r="H363" s="11">
        <f t="shared" si="59"/>
        <v>107.9646017699115</v>
      </c>
      <c r="I363" s="74">
        <f t="shared" si="60"/>
        <v>5.735173726796759</v>
      </c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</row>
    <row r="364" spans="1:35" ht="18.75">
      <c r="A364" s="13" t="s">
        <v>47</v>
      </c>
      <c r="B364" s="24" t="s">
        <v>4</v>
      </c>
      <c r="C364" s="32">
        <v>932</v>
      </c>
      <c r="D364" s="12">
        <v>123.2</v>
      </c>
      <c r="E364" s="40">
        <v>850.1</v>
      </c>
      <c r="F364" s="40">
        <v>960</v>
      </c>
      <c r="G364" s="12">
        <f t="shared" si="58"/>
        <v>112.92789083637219</v>
      </c>
      <c r="H364" s="11">
        <f t="shared" si="59"/>
        <v>103.00429184549355</v>
      </c>
      <c r="I364" s="74">
        <f t="shared" si="60"/>
        <v>-10.272109163627817</v>
      </c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</row>
    <row r="365" spans="1:35" ht="18.75">
      <c r="A365" s="62" t="s">
        <v>48</v>
      </c>
      <c r="B365" s="24" t="s">
        <v>4</v>
      </c>
      <c r="C365" s="32">
        <v>630</v>
      </c>
      <c r="D365" s="12">
        <v>116.52</v>
      </c>
      <c r="E365" s="40">
        <v>540.7</v>
      </c>
      <c r="F365" s="40">
        <v>630</v>
      </c>
      <c r="G365" s="12">
        <f t="shared" si="58"/>
        <v>116.5156278897725</v>
      </c>
      <c r="H365" s="11">
        <f t="shared" si="59"/>
        <v>100</v>
      </c>
      <c r="I365" s="74">
        <f t="shared" si="60"/>
        <v>-0.0043721102274929535</v>
      </c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</row>
    <row r="366" spans="1:35" ht="18.75">
      <c r="A366" s="13" t="s">
        <v>50</v>
      </c>
      <c r="B366" s="24" t="s">
        <v>4</v>
      </c>
      <c r="C366" s="32">
        <v>474.3</v>
      </c>
      <c r="D366" s="12">
        <v>106.8</v>
      </c>
      <c r="E366" s="40">
        <v>430</v>
      </c>
      <c r="F366" s="40">
        <v>460</v>
      </c>
      <c r="G366" s="12">
        <f t="shared" si="58"/>
        <v>106.9767441860465</v>
      </c>
      <c r="H366" s="11">
        <f t="shared" si="59"/>
        <v>96.98503057136833</v>
      </c>
      <c r="I366" s="74">
        <f>G366-D366</f>
        <v>0.17674418604650555</v>
      </c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</row>
    <row r="367" spans="1:35" ht="18.75">
      <c r="A367" s="62" t="s">
        <v>49</v>
      </c>
      <c r="B367" s="24" t="s">
        <v>4</v>
      </c>
      <c r="C367" s="32">
        <v>790</v>
      </c>
      <c r="D367" s="12">
        <v>107.4</v>
      </c>
      <c r="E367" s="40">
        <v>718</v>
      </c>
      <c r="F367" s="40">
        <v>770</v>
      </c>
      <c r="G367" s="12">
        <f t="shared" si="58"/>
        <v>107.24233983286908</v>
      </c>
      <c r="H367" s="11">
        <f t="shared" si="59"/>
        <v>97.46835443037975</v>
      </c>
      <c r="I367" s="74">
        <f t="shared" si="60"/>
        <v>-0.15766016713092768</v>
      </c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</row>
    <row r="368" spans="1:35" ht="18.75">
      <c r="A368" s="14" t="s">
        <v>51</v>
      </c>
      <c r="B368" s="24" t="s">
        <v>4</v>
      </c>
      <c r="C368" s="32">
        <v>358.6</v>
      </c>
      <c r="D368" s="12">
        <v>108.4</v>
      </c>
      <c r="E368" s="40">
        <v>320</v>
      </c>
      <c r="F368" s="40">
        <v>345</v>
      </c>
      <c r="G368" s="12">
        <f t="shared" si="58"/>
        <v>107.8125</v>
      </c>
      <c r="H368" s="11">
        <f t="shared" si="59"/>
        <v>96.20747350808699</v>
      </c>
      <c r="I368" s="74">
        <f t="shared" si="60"/>
        <v>-0.5875000000000057</v>
      </c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</row>
    <row r="369" spans="1:35" ht="18.75">
      <c r="A369" s="62" t="s">
        <v>52</v>
      </c>
      <c r="B369" s="24" t="s">
        <v>4</v>
      </c>
      <c r="C369" s="32">
        <v>722.7</v>
      </c>
      <c r="D369" s="12">
        <v>107.4</v>
      </c>
      <c r="E369" s="40">
        <v>750.9</v>
      </c>
      <c r="F369" s="40">
        <v>880</v>
      </c>
      <c r="G369" s="12">
        <f t="shared" si="58"/>
        <v>117.19270209082435</v>
      </c>
      <c r="H369" s="11">
        <f t="shared" si="59"/>
        <v>121.76560121765601</v>
      </c>
      <c r="I369" s="74">
        <f t="shared" si="60"/>
        <v>9.79270209082435</v>
      </c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</row>
    <row r="370" spans="1:35" ht="18.75">
      <c r="A370" s="62" t="s">
        <v>53</v>
      </c>
      <c r="B370" s="24" t="s">
        <v>4</v>
      </c>
      <c r="C370" s="32">
        <v>820</v>
      </c>
      <c r="D370" s="12">
        <v>108.1</v>
      </c>
      <c r="E370" s="40">
        <v>750</v>
      </c>
      <c r="F370" s="40">
        <v>840</v>
      </c>
      <c r="G370" s="12">
        <f t="shared" si="58"/>
        <v>112.00000000000001</v>
      </c>
      <c r="H370" s="11">
        <f t="shared" si="59"/>
        <v>102.4390243902439</v>
      </c>
      <c r="I370" s="74">
        <f t="shared" si="60"/>
        <v>3.90000000000002</v>
      </c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</row>
    <row r="371" spans="1:35" ht="18.75">
      <c r="A371" s="62" t="s">
        <v>54</v>
      </c>
      <c r="B371" s="24" t="s">
        <v>4</v>
      </c>
      <c r="C371" s="32">
        <v>1565.8</v>
      </c>
      <c r="D371" s="12">
        <v>110</v>
      </c>
      <c r="E371" s="40">
        <v>1521.3</v>
      </c>
      <c r="F371" s="40">
        <v>1791.8</v>
      </c>
      <c r="G371" s="12">
        <f t="shared" si="58"/>
        <v>117.78084532965227</v>
      </c>
      <c r="H371" s="11">
        <f t="shared" si="59"/>
        <v>114.43351641333504</v>
      </c>
      <c r="I371" s="74">
        <f t="shared" si="60"/>
        <v>7.780845329652266</v>
      </c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</row>
    <row r="372" spans="1:35" ht="18.75">
      <c r="A372" s="62" t="s">
        <v>55</v>
      </c>
      <c r="B372" s="24" t="s">
        <v>4</v>
      </c>
      <c r="C372" s="32">
        <v>293.4</v>
      </c>
      <c r="D372" s="12">
        <v>105.8</v>
      </c>
      <c r="E372" s="40">
        <v>370</v>
      </c>
      <c r="F372" s="40">
        <v>420</v>
      </c>
      <c r="G372" s="12">
        <f t="shared" si="58"/>
        <v>113.51351351351352</v>
      </c>
      <c r="H372" s="11">
        <f t="shared" si="59"/>
        <v>143.14928425357874</v>
      </c>
      <c r="I372" s="74">
        <f t="shared" si="60"/>
        <v>7.713513513513519</v>
      </c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</row>
    <row r="373" spans="1:35" ht="18.75">
      <c r="A373" s="59" t="s">
        <v>34</v>
      </c>
      <c r="B373" s="42" t="s">
        <v>4</v>
      </c>
      <c r="C373" s="43">
        <f>SUM(C374:C385)</f>
        <v>710.91</v>
      </c>
      <c r="D373" s="43">
        <v>103.1</v>
      </c>
      <c r="E373" s="43">
        <f>SUM(E374:E385)</f>
        <v>701.289</v>
      </c>
      <c r="F373" s="43">
        <v>752.2</v>
      </c>
      <c r="G373" s="43">
        <f>F373/E373*100</f>
        <v>107.25963190638952</v>
      </c>
      <c r="H373" s="44">
        <f t="shared" si="59"/>
        <v>105.80804883881223</v>
      </c>
      <c r="I373" s="77">
        <f t="shared" si="60"/>
        <v>4.159631906389521</v>
      </c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</row>
    <row r="374" spans="1:35" ht="18.75">
      <c r="A374" s="60" t="s">
        <v>38</v>
      </c>
      <c r="B374" s="1" t="s">
        <v>4</v>
      </c>
      <c r="C374" s="32">
        <v>340.9</v>
      </c>
      <c r="D374" s="12">
        <v>108.27</v>
      </c>
      <c r="E374" s="40">
        <v>332</v>
      </c>
      <c r="F374" s="40">
        <v>355.36</v>
      </c>
      <c r="G374" s="12">
        <f t="shared" si="58"/>
        <v>107.03614457831326</v>
      </c>
      <c r="H374" s="11">
        <f t="shared" si="59"/>
        <v>104.24171311234967</v>
      </c>
      <c r="I374" s="74">
        <f t="shared" si="60"/>
        <v>-1.2338554216867408</v>
      </c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</row>
    <row r="375" spans="1:35" ht="18.75">
      <c r="A375" s="61" t="s">
        <v>45</v>
      </c>
      <c r="B375" s="1" t="s">
        <v>4</v>
      </c>
      <c r="C375" s="32">
        <v>21</v>
      </c>
      <c r="D375" s="12">
        <v>102.9</v>
      </c>
      <c r="E375" s="40">
        <v>22.1</v>
      </c>
      <c r="F375" s="40">
        <v>23.342</v>
      </c>
      <c r="G375" s="12">
        <f t="shared" si="58"/>
        <v>105.61990950226243</v>
      </c>
      <c r="H375" s="11">
        <f t="shared" si="59"/>
        <v>111.15238095238094</v>
      </c>
      <c r="I375" s="74">
        <f t="shared" si="60"/>
        <v>2.719909502262425</v>
      </c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</row>
    <row r="376" spans="1:35" ht="18.75">
      <c r="A376" s="62" t="s">
        <v>46</v>
      </c>
      <c r="B376" s="1" t="s">
        <v>4</v>
      </c>
      <c r="C376" s="32">
        <v>20</v>
      </c>
      <c r="D376" s="12">
        <v>104.7</v>
      </c>
      <c r="E376" s="40">
        <v>20.3</v>
      </c>
      <c r="F376" s="40">
        <v>21.34</v>
      </c>
      <c r="G376" s="12">
        <f t="shared" si="58"/>
        <v>105.12315270935959</v>
      </c>
      <c r="H376" s="11">
        <f t="shared" si="59"/>
        <v>106.69999999999999</v>
      </c>
      <c r="I376" s="74">
        <f t="shared" si="60"/>
        <v>0.4231527093595844</v>
      </c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</row>
    <row r="377" spans="1:35" ht="18.75">
      <c r="A377" s="13" t="s">
        <v>47</v>
      </c>
      <c r="B377" s="1" t="s">
        <v>4</v>
      </c>
      <c r="C377" s="32">
        <v>141.15</v>
      </c>
      <c r="D377" s="12">
        <v>108.5</v>
      </c>
      <c r="E377" s="40">
        <v>145.2</v>
      </c>
      <c r="F377" s="40">
        <v>158.86</v>
      </c>
      <c r="G377" s="12">
        <f t="shared" si="58"/>
        <v>109.40771349862261</v>
      </c>
      <c r="H377" s="11">
        <f t="shared" si="59"/>
        <v>112.54693588381156</v>
      </c>
      <c r="I377" s="74">
        <f t="shared" si="60"/>
        <v>0.9077134986226127</v>
      </c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</row>
    <row r="378" spans="1:35" ht="18.75">
      <c r="A378" s="62" t="s">
        <v>48</v>
      </c>
      <c r="B378" s="1" t="s">
        <v>4</v>
      </c>
      <c r="C378" s="32">
        <v>5.8</v>
      </c>
      <c r="D378" s="12">
        <v>109.62</v>
      </c>
      <c r="E378" s="40">
        <v>5.2</v>
      </c>
      <c r="F378" s="40">
        <v>5.366</v>
      </c>
      <c r="G378" s="12">
        <f t="shared" si="58"/>
        <v>103.19230769230768</v>
      </c>
      <c r="H378" s="11">
        <f t="shared" si="59"/>
        <v>92.51724137931035</v>
      </c>
      <c r="I378" s="74">
        <f t="shared" si="60"/>
        <v>-6.427692307692325</v>
      </c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</row>
    <row r="379" spans="1:35" ht="18.75">
      <c r="A379" s="13" t="s">
        <v>50</v>
      </c>
      <c r="B379" s="1" t="s">
        <v>4</v>
      </c>
      <c r="C379" s="32">
        <v>0.5</v>
      </c>
      <c r="D379" s="12">
        <v>100</v>
      </c>
      <c r="E379" s="40">
        <v>0.509</v>
      </c>
      <c r="F379" s="40">
        <v>0.516</v>
      </c>
      <c r="G379" s="12">
        <f t="shared" si="58"/>
        <v>101.37524557956779</v>
      </c>
      <c r="H379" s="11">
        <f t="shared" si="59"/>
        <v>103.2</v>
      </c>
      <c r="I379" s="74">
        <f t="shared" si="60"/>
        <v>1.375245579567789</v>
      </c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</row>
    <row r="380" spans="1:35" ht="18.75">
      <c r="A380" s="62" t="s">
        <v>49</v>
      </c>
      <c r="B380" s="1" t="s">
        <v>4</v>
      </c>
      <c r="C380" s="32">
        <v>1.77</v>
      </c>
      <c r="D380" s="12">
        <v>104.1</v>
      </c>
      <c r="E380" s="40">
        <v>1.8</v>
      </c>
      <c r="F380" s="40">
        <v>1.835</v>
      </c>
      <c r="G380" s="12">
        <f t="shared" si="58"/>
        <v>101.94444444444444</v>
      </c>
      <c r="H380" s="11">
        <f t="shared" si="59"/>
        <v>103.67231638418079</v>
      </c>
      <c r="I380" s="74">
        <f t="shared" si="60"/>
        <v>-2.1555555555555515</v>
      </c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</row>
    <row r="381" spans="1:35" ht="18.75">
      <c r="A381" s="14" t="s">
        <v>51</v>
      </c>
      <c r="B381" s="1" t="s">
        <v>4</v>
      </c>
      <c r="C381" s="32">
        <v>0.97</v>
      </c>
      <c r="D381" s="12">
        <v>104.3</v>
      </c>
      <c r="E381" s="40">
        <v>0.98</v>
      </c>
      <c r="F381" s="40">
        <v>1.003</v>
      </c>
      <c r="G381" s="12">
        <f t="shared" si="58"/>
        <v>102.3469387755102</v>
      </c>
      <c r="H381" s="11">
        <f t="shared" si="59"/>
        <v>103.4020618556701</v>
      </c>
      <c r="I381" s="74">
        <f t="shared" si="60"/>
        <v>-1.953061224489801</v>
      </c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</row>
    <row r="382" spans="1:35" ht="18.75">
      <c r="A382" s="62" t="s">
        <v>52</v>
      </c>
      <c r="B382" s="1" t="s">
        <v>4</v>
      </c>
      <c r="C382" s="32">
        <v>24.5</v>
      </c>
      <c r="D382" s="12">
        <v>104.7</v>
      </c>
      <c r="E382" s="40">
        <v>24.4</v>
      </c>
      <c r="F382" s="40">
        <v>25.698</v>
      </c>
      <c r="G382" s="12">
        <f t="shared" si="58"/>
        <v>105.31967213114754</v>
      </c>
      <c r="H382" s="11">
        <f t="shared" si="59"/>
        <v>104.88979591836735</v>
      </c>
      <c r="I382" s="74">
        <f t="shared" si="60"/>
        <v>0.6196721311475386</v>
      </c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</row>
    <row r="383" spans="1:35" ht="18.75">
      <c r="A383" s="62" t="s">
        <v>53</v>
      </c>
      <c r="B383" s="1" t="s">
        <v>4</v>
      </c>
      <c r="C383" s="32">
        <v>8.4</v>
      </c>
      <c r="D383" s="12">
        <v>103.7</v>
      </c>
      <c r="E383" s="40">
        <v>8.3</v>
      </c>
      <c r="F383" s="40">
        <v>8.476</v>
      </c>
      <c r="G383" s="12">
        <f t="shared" si="58"/>
        <v>102.12048192771084</v>
      </c>
      <c r="H383" s="11">
        <f t="shared" si="59"/>
        <v>100.90476190476193</v>
      </c>
      <c r="I383" s="74">
        <f t="shared" si="60"/>
        <v>-1.5795180722891615</v>
      </c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</row>
    <row r="384" spans="1:35" ht="18.75">
      <c r="A384" s="62" t="s">
        <v>54</v>
      </c>
      <c r="B384" s="1" t="s">
        <v>4</v>
      </c>
      <c r="C384" s="32">
        <v>110.2</v>
      </c>
      <c r="D384" s="12">
        <v>110.1</v>
      </c>
      <c r="E384" s="40">
        <v>100.1</v>
      </c>
      <c r="F384" s="40">
        <v>108.574</v>
      </c>
      <c r="G384" s="12">
        <f t="shared" si="58"/>
        <v>108.46553446553446</v>
      </c>
      <c r="H384" s="11">
        <f t="shared" si="59"/>
        <v>98.52450090744101</v>
      </c>
      <c r="I384" s="74">
        <f t="shared" si="60"/>
        <v>-1.6344655344655337</v>
      </c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</row>
    <row r="385" spans="1:35" ht="18.75">
      <c r="A385" s="62" t="s">
        <v>55</v>
      </c>
      <c r="B385" s="1" t="s">
        <v>4</v>
      </c>
      <c r="C385" s="32">
        <v>35.72</v>
      </c>
      <c r="D385" s="12">
        <v>105.48</v>
      </c>
      <c r="E385" s="40">
        <v>40.4</v>
      </c>
      <c r="F385" s="40">
        <v>41.83</v>
      </c>
      <c r="G385" s="12">
        <f t="shared" si="58"/>
        <v>103.53960396039604</v>
      </c>
      <c r="H385" s="11">
        <f t="shared" si="59"/>
        <v>117.10526315789474</v>
      </c>
      <c r="I385" s="74">
        <f t="shared" si="60"/>
        <v>-1.940396039603968</v>
      </c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</row>
    <row r="386" spans="1:35" ht="18.75">
      <c r="A386" s="59" t="s">
        <v>35</v>
      </c>
      <c r="B386" s="42" t="s">
        <v>4</v>
      </c>
      <c r="C386" s="43">
        <f>SUM(C387:C398)</f>
        <v>3842.2</v>
      </c>
      <c r="D386" s="43">
        <v>103.2</v>
      </c>
      <c r="E386" s="43">
        <f>SUM(E387:E398)</f>
        <v>4257.4</v>
      </c>
      <c r="F386" s="43">
        <v>4120</v>
      </c>
      <c r="G386" s="43">
        <f t="shared" si="58"/>
        <v>96.77267816037957</v>
      </c>
      <c r="H386" s="44">
        <f t="shared" si="59"/>
        <v>107.23023267919423</v>
      </c>
      <c r="I386" s="77">
        <f t="shared" si="60"/>
        <v>-6.427321839620433</v>
      </c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</row>
    <row r="387" spans="1:35" ht="18.75">
      <c r="A387" s="60" t="s">
        <v>38</v>
      </c>
      <c r="B387" s="1" t="s">
        <v>4</v>
      </c>
      <c r="C387" s="32">
        <v>2983</v>
      </c>
      <c r="D387" s="12">
        <v>111.01</v>
      </c>
      <c r="E387" s="40">
        <v>3341.3</v>
      </c>
      <c r="F387" s="40">
        <v>3132.23</v>
      </c>
      <c r="G387" s="12">
        <f aca="true" t="shared" si="61" ref="G387:G398">F387/E387*100</f>
        <v>93.74285457755963</v>
      </c>
      <c r="H387" s="11">
        <f aca="true" t="shared" si="62" ref="H387:H398">F387/C387*100</f>
        <v>105.0026818638954</v>
      </c>
      <c r="I387" s="74">
        <f aca="true" t="shared" si="63" ref="I387:I398">G387-D387</f>
        <v>-17.26714542244038</v>
      </c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</row>
    <row r="388" spans="1:35" ht="18.75">
      <c r="A388" s="61" t="s">
        <v>45</v>
      </c>
      <c r="B388" s="1" t="s">
        <v>4</v>
      </c>
      <c r="C388" s="32">
        <v>46.2</v>
      </c>
      <c r="D388" s="12">
        <v>108.3</v>
      </c>
      <c r="E388" s="40">
        <v>71.7</v>
      </c>
      <c r="F388" s="40">
        <v>65.962</v>
      </c>
      <c r="G388" s="12">
        <f t="shared" si="61"/>
        <v>91.99721059972106</v>
      </c>
      <c r="H388" s="11">
        <f t="shared" si="62"/>
        <v>142.77489177489178</v>
      </c>
      <c r="I388" s="74">
        <f t="shared" si="63"/>
        <v>-16.30278940027894</v>
      </c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</row>
    <row r="389" spans="1:35" ht="18.75">
      <c r="A389" s="62" t="s">
        <v>46</v>
      </c>
      <c r="B389" s="1" t="s">
        <v>4</v>
      </c>
      <c r="C389" s="32">
        <v>82</v>
      </c>
      <c r="D389" s="12">
        <v>110.8</v>
      </c>
      <c r="E389" s="40">
        <v>75</v>
      </c>
      <c r="F389" s="40">
        <v>70.764</v>
      </c>
      <c r="G389" s="12">
        <f t="shared" si="61"/>
        <v>94.35199999999999</v>
      </c>
      <c r="H389" s="11">
        <f t="shared" si="62"/>
        <v>86.29756097560976</v>
      </c>
      <c r="I389" s="74">
        <f t="shared" si="63"/>
        <v>-16.448000000000008</v>
      </c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</row>
    <row r="390" spans="1:35" ht="18.75">
      <c r="A390" s="13" t="s">
        <v>47</v>
      </c>
      <c r="B390" s="1" t="s">
        <v>4</v>
      </c>
      <c r="C390" s="32">
        <v>69</v>
      </c>
      <c r="D390" s="12">
        <v>113.1</v>
      </c>
      <c r="E390" s="40">
        <v>71.4</v>
      </c>
      <c r="F390" s="40">
        <v>74.358</v>
      </c>
      <c r="G390" s="12">
        <f t="shared" si="61"/>
        <v>104.14285714285714</v>
      </c>
      <c r="H390" s="11">
        <f t="shared" si="62"/>
        <v>107.76521739130436</v>
      </c>
      <c r="I390" s="74">
        <f t="shared" si="63"/>
        <v>-8.957142857142856</v>
      </c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</row>
    <row r="391" spans="1:35" ht="18.75">
      <c r="A391" s="62" t="s">
        <v>48</v>
      </c>
      <c r="B391" s="1" t="s">
        <v>4</v>
      </c>
      <c r="C391" s="32">
        <v>78</v>
      </c>
      <c r="D391" s="12">
        <v>107.73</v>
      </c>
      <c r="E391" s="40">
        <v>72.4</v>
      </c>
      <c r="F391" s="40">
        <v>79.47</v>
      </c>
      <c r="G391" s="12">
        <f t="shared" si="61"/>
        <v>109.76519337016572</v>
      </c>
      <c r="H391" s="11">
        <f t="shared" si="62"/>
        <v>101.88461538461537</v>
      </c>
      <c r="I391" s="74">
        <f t="shared" si="63"/>
        <v>2.0351933701657146</v>
      </c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</row>
    <row r="392" spans="1:35" ht="18.75">
      <c r="A392" s="13" t="s">
        <v>50</v>
      </c>
      <c r="B392" s="1" t="s">
        <v>4</v>
      </c>
      <c r="C392" s="32">
        <v>62</v>
      </c>
      <c r="D392" s="12">
        <v>108.8</v>
      </c>
      <c r="E392" s="40">
        <v>57</v>
      </c>
      <c r="F392" s="40">
        <v>52.957</v>
      </c>
      <c r="G392" s="12">
        <f t="shared" si="61"/>
        <v>92.90701754385965</v>
      </c>
      <c r="H392" s="11">
        <f t="shared" si="62"/>
        <v>85.41451612903226</v>
      </c>
      <c r="I392" s="74">
        <f t="shared" si="63"/>
        <v>-15.892982456140345</v>
      </c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</row>
    <row r="393" spans="1:35" ht="18.75">
      <c r="A393" s="62" t="s">
        <v>49</v>
      </c>
      <c r="B393" s="1" t="s">
        <v>4</v>
      </c>
      <c r="C393" s="32">
        <v>97</v>
      </c>
      <c r="D393" s="12">
        <v>107.8</v>
      </c>
      <c r="E393" s="40">
        <v>93.2</v>
      </c>
      <c r="F393" s="40">
        <v>88.141</v>
      </c>
      <c r="G393" s="12">
        <f t="shared" si="61"/>
        <v>94.57188841201717</v>
      </c>
      <c r="H393" s="11">
        <f t="shared" si="62"/>
        <v>90.86701030927836</v>
      </c>
      <c r="I393" s="74">
        <f t="shared" si="63"/>
        <v>-13.228111587982823</v>
      </c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</row>
    <row r="394" spans="1:35" ht="18.75">
      <c r="A394" s="14" t="s">
        <v>51</v>
      </c>
      <c r="B394" s="1" t="s">
        <v>4</v>
      </c>
      <c r="C394" s="32">
        <v>45</v>
      </c>
      <c r="D394" s="12">
        <v>107.9</v>
      </c>
      <c r="E394" s="40">
        <v>43</v>
      </c>
      <c r="F394" s="40">
        <v>45.376</v>
      </c>
      <c r="G394" s="12">
        <f t="shared" si="61"/>
        <v>105.52558139534882</v>
      </c>
      <c r="H394" s="11">
        <f t="shared" si="62"/>
        <v>100.83555555555554</v>
      </c>
      <c r="I394" s="74">
        <f t="shared" si="63"/>
        <v>-2.374418604651183</v>
      </c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</row>
    <row r="395" spans="1:35" ht="18.75">
      <c r="A395" s="62" t="s">
        <v>52</v>
      </c>
      <c r="B395" s="1" t="s">
        <v>4</v>
      </c>
      <c r="C395" s="32">
        <v>63</v>
      </c>
      <c r="D395" s="12">
        <v>107.9</v>
      </c>
      <c r="E395" s="40">
        <v>62.5</v>
      </c>
      <c r="F395" s="40">
        <v>67.428</v>
      </c>
      <c r="G395" s="12">
        <f t="shared" si="61"/>
        <v>107.8848</v>
      </c>
      <c r="H395" s="11">
        <f t="shared" si="62"/>
        <v>107.02857142857142</v>
      </c>
      <c r="I395" s="74">
        <f t="shared" si="63"/>
        <v>-0.015200000000007208</v>
      </c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</row>
    <row r="396" spans="1:35" ht="18.75">
      <c r="A396" s="62" t="s">
        <v>53</v>
      </c>
      <c r="B396" s="1" t="s">
        <v>4</v>
      </c>
      <c r="C396" s="32">
        <v>113</v>
      </c>
      <c r="D396" s="12">
        <v>108.7</v>
      </c>
      <c r="E396" s="40">
        <v>109</v>
      </c>
      <c r="F396" s="40">
        <v>121.378</v>
      </c>
      <c r="G396" s="12">
        <f t="shared" si="61"/>
        <v>111.3559633027523</v>
      </c>
      <c r="H396" s="11">
        <f t="shared" si="62"/>
        <v>107.4141592920354</v>
      </c>
      <c r="I396" s="74">
        <f t="shared" si="63"/>
        <v>2.6559633027522977</v>
      </c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</row>
    <row r="397" spans="1:35" ht="18.75">
      <c r="A397" s="62" t="s">
        <v>54</v>
      </c>
      <c r="B397" s="1" t="s">
        <v>4</v>
      </c>
      <c r="C397" s="32">
        <v>162</v>
      </c>
      <c r="D397" s="12">
        <v>111.5</v>
      </c>
      <c r="E397" s="40">
        <v>210.4</v>
      </c>
      <c r="F397" s="40">
        <v>269.724</v>
      </c>
      <c r="G397" s="12">
        <f t="shared" si="61"/>
        <v>128.19581749049428</v>
      </c>
      <c r="H397" s="11">
        <f t="shared" si="62"/>
        <v>166.4962962962963</v>
      </c>
      <c r="I397" s="74">
        <f t="shared" si="63"/>
        <v>16.695817490494278</v>
      </c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</row>
    <row r="398" spans="1:35" ht="18.75">
      <c r="A398" s="62" t="s">
        <v>55</v>
      </c>
      <c r="B398" s="1" t="s">
        <v>4</v>
      </c>
      <c r="C398" s="32">
        <v>42</v>
      </c>
      <c r="D398" s="12">
        <v>103.3</v>
      </c>
      <c r="E398" s="40">
        <v>50.5</v>
      </c>
      <c r="F398" s="40">
        <v>52.212</v>
      </c>
      <c r="G398" s="12">
        <f t="shared" si="61"/>
        <v>103.390099009901</v>
      </c>
      <c r="H398" s="11">
        <f t="shared" si="62"/>
        <v>124.31428571428573</v>
      </c>
      <c r="I398" s="74">
        <f t="shared" si="63"/>
        <v>0.09009900990099595</v>
      </c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</row>
    <row r="399" spans="1:35" ht="58.5" customHeight="1">
      <c r="A399" s="59" t="s">
        <v>36</v>
      </c>
      <c r="B399" s="45" t="s">
        <v>4</v>
      </c>
      <c r="C399" s="46">
        <f>C401+C402+C403+C404+C405+C406+C407</f>
        <v>308.64</v>
      </c>
      <c r="D399" s="43">
        <v>100.6</v>
      </c>
      <c r="E399" s="46">
        <f>E401+E402+E403+E404+E405+E406+E407+E400</f>
        <v>417.5</v>
      </c>
      <c r="F399" s="46">
        <f>F401+F402+F403+F404+F405+F406+F407+F400</f>
        <v>427.2</v>
      </c>
      <c r="G399" s="43">
        <f>F399/E399*100</f>
        <v>102.32335329341318</v>
      </c>
      <c r="H399" s="44">
        <f aca="true" t="shared" si="64" ref="H399:H434">F399/C399*100</f>
        <v>138.41368584758942</v>
      </c>
      <c r="I399" s="77">
        <f aca="true" t="shared" si="65" ref="I399:I434">G399-D399</f>
        <v>1.723353293413183</v>
      </c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</row>
    <row r="400" spans="1:35" ht="21" customHeight="1">
      <c r="A400" s="88" t="s">
        <v>38</v>
      </c>
      <c r="B400" s="38" t="s">
        <v>4</v>
      </c>
      <c r="C400" s="89">
        <v>0</v>
      </c>
      <c r="D400" s="19">
        <v>0</v>
      </c>
      <c r="E400" s="89">
        <v>0</v>
      </c>
      <c r="F400" s="89">
        <v>4.4</v>
      </c>
      <c r="G400" s="19" t="s">
        <v>43</v>
      </c>
      <c r="H400" s="41" t="s">
        <v>43</v>
      </c>
      <c r="I400" s="41" t="s">
        <v>43</v>
      </c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</row>
    <row r="401" spans="1:35" ht="18.75" customHeight="1">
      <c r="A401" s="61" t="s">
        <v>45</v>
      </c>
      <c r="B401" s="1" t="s">
        <v>4</v>
      </c>
      <c r="C401" s="32">
        <v>55.9</v>
      </c>
      <c r="D401" s="12">
        <v>103.3</v>
      </c>
      <c r="E401" s="40">
        <v>108.5</v>
      </c>
      <c r="F401" s="40">
        <v>111</v>
      </c>
      <c r="G401" s="12">
        <f aca="true" t="shared" si="66" ref="G401:G434">F401/E401*100</f>
        <v>102.3041474654378</v>
      </c>
      <c r="H401" s="11">
        <f t="shared" si="64"/>
        <v>198.56887298747765</v>
      </c>
      <c r="I401" s="74">
        <f t="shared" si="65"/>
        <v>-0.9958525345622036</v>
      </c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</row>
    <row r="402" spans="1:35" ht="18.75" customHeight="1">
      <c r="A402" s="13" t="s">
        <v>47</v>
      </c>
      <c r="B402" s="1" t="s">
        <v>4</v>
      </c>
      <c r="C402" s="32">
        <v>121.1</v>
      </c>
      <c r="D402" s="12">
        <v>111.3</v>
      </c>
      <c r="E402" s="40">
        <v>160.8</v>
      </c>
      <c r="F402" s="40">
        <v>164.7</v>
      </c>
      <c r="G402" s="12">
        <f t="shared" si="66"/>
        <v>102.42537313432834</v>
      </c>
      <c r="H402" s="11">
        <f t="shared" si="64"/>
        <v>136.00330305532617</v>
      </c>
      <c r="I402" s="74">
        <f t="shared" si="65"/>
        <v>-8.874626865671658</v>
      </c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</row>
    <row r="403" spans="1:35" ht="18.75" customHeight="1">
      <c r="A403" s="62" t="s">
        <v>48</v>
      </c>
      <c r="B403" s="1" t="s">
        <v>4</v>
      </c>
      <c r="C403" s="32">
        <v>5</v>
      </c>
      <c r="D403" s="12">
        <v>116.28</v>
      </c>
      <c r="E403" s="40">
        <v>6.3</v>
      </c>
      <c r="F403" s="40">
        <v>4.4</v>
      </c>
      <c r="G403" s="12">
        <f t="shared" si="66"/>
        <v>69.84126984126985</v>
      </c>
      <c r="H403" s="11">
        <f t="shared" si="64"/>
        <v>88.00000000000001</v>
      </c>
      <c r="I403" s="74">
        <f t="shared" si="65"/>
        <v>-46.43873015873015</v>
      </c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</row>
    <row r="404" spans="1:35" ht="18.75" customHeight="1">
      <c r="A404" s="14" t="s">
        <v>51</v>
      </c>
      <c r="B404" s="1" t="s">
        <v>4</v>
      </c>
      <c r="C404" s="32">
        <v>39.8</v>
      </c>
      <c r="D404" s="12">
        <v>103.9</v>
      </c>
      <c r="E404" s="40">
        <v>40.8</v>
      </c>
      <c r="F404" s="40">
        <v>39.6</v>
      </c>
      <c r="G404" s="12">
        <f t="shared" si="66"/>
        <v>97.05882352941177</v>
      </c>
      <c r="H404" s="11">
        <f t="shared" si="64"/>
        <v>99.49748743718594</v>
      </c>
      <c r="I404" s="74">
        <f t="shared" si="65"/>
        <v>-6.841176470588238</v>
      </c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</row>
    <row r="405" spans="1:35" ht="18.75" customHeight="1">
      <c r="A405" s="62" t="s">
        <v>52</v>
      </c>
      <c r="B405" s="1" t="s">
        <v>4</v>
      </c>
      <c r="C405" s="32">
        <v>9.7</v>
      </c>
      <c r="D405" s="12">
        <v>104.9</v>
      </c>
      <c r="E405" s="40">
        <v>9.5</v>
      </c>
      <c r="F405" s="40">
        <v>9.3</v>
      </c>
      <c r="G405" s="12">
        <f t="shared" si="66"/>
        <v>97.89473684210527</v>
      </c>
      <c r="H405" s="11">
        <f t="shared" si="64"/>
        <v>95.87628865979383</v>
      </c>
      <c r="I405" s="74">
        <f t="shared" si="65"/>
        <v>-7.005263157894731</v>
      </c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</row>
    <row r="406" spans="1:35" ht="18.75" customHeight="1">
      <c r="A406" s="62" t="s">
        <v>54</v>
      </c>
      <c r="B406" s="1" t="s">
        <v>4</v>
      </c>
      <c r="C406" s="32">
        <v>65</v>
      </c>
      <c r="D406" s="12">
        <v>106.6</v>
      </c>
      <c r="E406" s="40">
        <v>40.7</v>
      </c>
      <c r="F406" s="40">
        <v>41.7</v>
      </c>
      <c r="G406" s="12">
        <f t="shared" si="66"/>
        <v>102.45700245700246</v>
      </c>
      <c r="H406" s="11">
        <f t="shared" si="64"/>
        <v>64.15384615384616</v>
      </c>
      <c r="I406" s="74">
        <f t="shared" si="65"/>
        <v>-4.142997542997534</v>
      </c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</row>
    <row r="407" spans="1:35" ht="18.75" customHeight="1">
      <c r="A407" s="62" t="s">
        <v>55</v>
      </c>
      <c r="B407" s="1" t="s">
        <v>4</v>
      </c>
      <c r="C407" s="32">
        <v>12.14</v>
      </c>
      <c r="D407" s="12">
        <v>106.49</v>
      </c>
      <c r="E407" s="40">
        <v>50.9</v>
      </c>
      <c r="F407" s="40">
        <v>52.1</v>
      </c>
      <c r="G407" s="12">
        <f t="shared" si="66"/>
        <v>102.35756385068764</v>
      </c>
      <c r="H407" s="11">
        <f t="shared" si="64"/>
        <v>429.15980230642504</v>
      </c>
      <c r="I407" s="74">
        <f t="shared" si="65"/>
        <v>-4.132436149312355</v>
      </c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</row>
    <row r="408" spans="1:35" s="48" customFormat="1" ht="37.5">
      <c r="A408" s="59" t="s">
        <v>78</v>
      </c>
      <c r="B408" s="45" t="s">
        <v>4</v>
      </c>
      <c r="C408" s="43">
        <f>SUM(C409:C413)</f>
        <v>23515.85</v>
      </c>
      <c r="D408" s="43">
        <v>121.6</v>
      </c>
      <c r="E408" s="43">
        <f>SUM(E409:E413)</f>
        <v>20794.3</v>
      </c>
      <c r="F408" s="43">
        <v>28025.1</v>
      </c>
      <c r="G408" s="43">
        <f t="shared" si="66"/>
        <v>134.77299067532928</v>
      </c>
      <c r="H408" s="44">
        <f t="shared" si="64"/>
        <v>119.17536470082943</v>
      </c>
      <c r="I408" s="77">
        <f t="shared" si="65"/>
        <v>13.172990675329288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s="48" customFormat="1" ht="18.75">
      <c r="A409" s="13" t="s">
        <v>38</v>
      </c>
      <c r="B409" s="24" t="s">
        <v>4</v>
      </c>
      <c r="C409" s="17">
        <v>9905.35</v>
      </c>
      <c r="D409" s="12">
        <v>134.37</v>
      </c>
      <c r="E409" s="40">
        <v>9234</v>
      </c>
      <c r="F409" s="40">
        <v>10447.7</v>
      </c>
      <c r="G409" s="12">
        <f t="shared" si="66"/>
        <v>113.14381633095086</v>
      </c>
      <c r="H409" s="11">
        <f t="shared" si="64"/>
        <v>105.47532394110254</v>
      </c>
      <c r="I409" s="74">
        <f t="shared" si="65"/>
        <v>-21.22618366904915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s="48" customFormat="1" ht="18.75">
      <c r="A410" s="62" t="s">
        <v>48</v>
      </c>
      <c r="B410" s="24" t="s">
        <v>4</v>
      </c>
      <c r="C410" s="17">
        <v>0</v>
      </c>
      <c r="D410" s="12">
        <v>0</v>
      </c>
      <c r="E410" s="40">
        <v>1440.4</v>
      </c>
      <c r="F410" s="40">
        <v>1545.2</v>
      </c>
      <c r="G410" s="12">
        <f t="shared" si="66"/>
        <v>107.27575673424047</v>
      </c>
      <c r="H410" s="11" t="s">
        <v>43</v>
      </c>
      <c r="I410" s="74">
        <f t="shared" si="65"/>
        <v>107.27575673424047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s="48" customFormat="1" ht="18.75">
      <c r="A411" s="62" t="s">
        <v>49</v>
      </c>
      <c r="B411" s="24" t="s">
        <v>4</v>
      </c>
      <c r="C411" s="17">
        <v>0</v>
      </c>
      <c r="D411" s="12">
        <v>0</v>
      </c>
      <c r="E411" s="40">
        <v>59.3</v>
      </c>
      <c r="F411" s="40">
        <v>64.815</v>
      </c>
      <c r="G411" s="12">
        <f t="shared" si="66"/>
        <v>109.3001686340641</v>
      </c>
      <c r="H411" s="11" t="s">
        <v>87</v>
      </c>
      <c r="I411" s="74" t="s">
        <v>87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s="48" customFormat="1" ht="18.75">
      <c r="A412" s="62" t="s">
        <v>52</v>
      </c>
      <c r="B412" s="24" t="s">
        <v>4</v>
      </c>
      <c r="C412" s="17">
        <v>65.5</v>
      </c>
      <c r="D412" s="12">
        <v>121.1</v>
      </c>
      <c r="E412" s="40">
        <v>28.2</v>
      </c>
      <c r="F412" s="40">
        <v>30.625</v>
      </c>
      <c r="G412" s="12">
        <f>F412/E412*100</f>
        <v>108.59929078014186</v>
      </c>
      <c r="H412" s="11">
        <f>F412/C412*100</f>
        <v>46.75572519083969</v>
      </c>
      <c r="I412" s="74">
        <f>G412-D412</f>
        <v>-12.500709219858138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s="48" customFormat="1" ht="18.75">
      <c r="A413" s="62" t="s">
        <v>54</v>
      </c>
      <c r="B413" s="24" t="s">
        <v>4</v>
      </c>
      <c r="C413" s="17">
        <v>13545</v>
      </c>
      <c r="D413" s="12">
        <v>111.4</v>
      </c>
      <c r="E413" s="40">
        <v>10032.4</v>
      </c>
      <c r="F413" s="40">
        <v>15936.76</v>
      </c>
      <c r="G413" s="12">
        <f>F413/E413*100</f>
        <v>158.8529165503768</v>
      </c>
      <c r="H413" s="11">
        <f t="shared" si="64"/>
        <v>117.6578811369509</v>
      </c>
      <c r="I413" s="74">
        <f>G413-D413</f>
        <v>47.452916550376784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42" customHeight="1">
      <c r="A414" s="59" t="s">
        <v>74</v>
      </c>
      <c r="B414" s="45" t="s">
        <v>4</v>
      </c>
      <c r="C414" s="43">
        <v>43582.5</v>
      </c>
      <c r="D414" s="43">
        <v>445.4</v>
      </c>
      <c r="E414" s="43">
        <f>SUM(E415:E426)</f>
        <v>14770.199999999999</v>
      </c>
      <c r="F414" s="43">
        <v>19695.1</v>
      </c>
      <c r="G414" s="43">
        <v>125.5</v>
      </c>
      <c r="H414" s="44">
        <f t="shared" si="64"/>
        <v>45.19038604944645</v>
      </c>
      <c r="I414" s="77">
        <f t="shared" si="65"/>
        <v>-319.9</v>
      </c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1:35" ht="18" customHeight="1">
      <c r="A415" s="60" t="s">
        <v>38</v>
      </c>
      <c r="B415" s="24" t="s">
        <v>4</v>
      </c>
      <c r="C415" s="32">
        <v>5190.8</v>
      </c>
      <c r="D415" s="12">
        <v>122.76</v>
      </c>
      <c r="E415" s="40">
        <v>669.4</v>
      </c>
      <c r="F415" s="40">
        <v>1848.4</v>
      </c>
      <c r="G415" s="12">
        <f t="shared" si="66"/>
        <v>276.12787570959074</v>
      </c>
      <c r="H415" s="11">
        <f t="shared" si="64"/>
        <v>35.60915465824151</v>
      </c>
      <c r="I415" s="74">
        <f t="shared" si="65"/>
        <v>153.36787570959075</v>
      </c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1:35" ht="18" customHeight="1">
      <c r="A416" s="61" t="s">
        <v>45</v>
      </c>
      <c r="B416" s="24" t="s">
        <v>4</v>
      </c>
      <c r="C416" s="32">
        <v>2.5</v>
      </c>
      <c r="D416" s="12">
        <v>108.7</v>
      </c>
      <c r="E416" s="40">
        <v>38</v>
      </c>
      <c r="F416" s="40">
        <v>1.7</v>
      </c>
      <c r="G416" s="12">
        <f t="shared" si="66"/>
        <v>4.473684210526316</v>
      </c>
      <c r="H416" s="11">
        <f t="shared" si="64"/>
        <v>68</v>
      </c>
      <c r="I416" s="74">
        <f t="shared" si="65"/>
        <v>-104.22631578947369</v>
      </c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1:35" ht="18" customHeight="1">
      <c r="A417" s="62" t="s">
        <v>46</v>
      </c>
      <c r="B417" s="24" t="s">
        <v>4</v>
      </c>
      <c r="C417" s="17">
        <v>106</v>
      </c>
      <c r="D417" s="12">
        <v>103.7</v>
      </c>
      <c r="E417" s="40">
        <v>159.9</v>
      </c>
      <c r="F417" s="40">
        <v>1548.5</v>
      </c>
      <c r="G417" s="12">
        <f t="shared" si="66"/>
        <v>968.4177611006879</v>
      </c>
      <c r="H417" s="11">
        <f t="shared" si="64"/>
        <v>1460.8490566037735</v>
      </c>
      <c r="I417" s="74">
        <f t="shared" si="65"/>
        <v>864.7177611006879</v>
      </c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1:35" ht="18" customHeight="1">
      <c r="A418" s="13" t="s">
        <v>47</v>
      </c>
      <c r="B418" s="24" t="s">
        <v>4</v>
      </c>
      <c r="C418" s="32">
        <v>105</v>
      </c>
      <c r="D418" s="12">
        <v>77.1</v>
      </c>
      <c r="E418" s="40">
        <v>85</v>
      </c>
      <c r="F418" s="40">
        <v>100</v>
      </c>
      <c r="G418" s="12">
        <f t="shared" si="66"/>
        <v>117.64705882352942</v>
      </c>
      <c r="H418" s="11">
        <f t="shared" si="64"/>
        <v>95.23809523809523</v>
      </c>
      <c r="I418" s="74">
        <f t="shared" si="65"/>
        <v>40.547058823529426</v>
      </c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1:35" ht="18" customHeight="1">
      <c r="A419" s="62" t="s">
        <v>48</v>
      </c>
      <c r="B419" s="24" t="s">
        <v>4</v>
      </c>
      <c r="C419" s="32">
        <v>20181.3</v>
      </c>
      <c r="D419" s="12">
        <v>42938.94</v>
      </c>
      <c r="E419" s="40">
        <v>47</v>
      </c>
      <c r="F419" s="40">
        <v>113.2</v>
      </c>
      <c r="G419" s="12">
        <f t="shared" si="66"/>
        <v>240.85106382978725</v>
      </c>
      <c r="H419" s="11">
        <f t="shared" si="64"/>
        <v>0.5609153027802966</v>
      </c>
      <c r="I419" s="74">
        <f t="shared" si="65"/>
        <v>-42698.088936170214</v>
      </c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1:35" ht="18" customHeight="1">
      <c r="A420" s="13" t="s">
        <v>50</v>
      </c>
      <c r="B420" s="1" t="s">
        <v>4</v>
      </c>
      <c r="C420" s="32">
        <v>0</v>
      </c>
      <c r="D420" s="12" t="s">
        <v>43</v>
      </c>
      <c r="E420" s="40">
        <v>41</v>
      </c>
      <c r="F420" s="40">
        <v>0</v>
      </c>
      <c r="G420" s="12">
        <f t="shared" si="66"/>
        <v>0</v>
      </c>
      <c r="H420" s="11" t="s">
        <v>43</v>
      </c>
      <c r="I420" s="11" t="s">
        <v>43</v>
      </c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</row>
    <row r="421" spans="1:35" ht="18" customHeight="1">
      <c r="A421" s="62" t="s">
        <v>49</v>
      </c>
      <c r="B421" s="1" t="s">
        <v>4</v>
      </c>
      <c r="C421" s="32">
        <v>72</v>
      </c>
      <c r="D421" s="12">
        <v>101.4</v>
      </c>
      <c r="E421" s="40">
        <v>51</v>
      </c>
      <c r="F421" s="40">
        <v>85</v>
      </c>
      <c r="G421" s="12">
        <f t="shared" si="66"/>
        <v>166.66666666666669</v>
      </c>
      <c r="H421" s="11">
        <f t="shared" si="64"/>
        <v>118.05555555555556</v>
      </c>
      <c r="I421" s="74">
        <f t="shared" si="65"/>
        <v>65.26666666666668</v>
      </c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</row>
    <row r="422" spans="1:35" ht="18" customHeight="1">
      <c r="A422" s="14" t="s">
        <v>51</v>
      </c>
      <c r="B422" s="1" t="s">
        <v>4</v>
      </c>
      <c r="C422" s="32">
        <v>50</v>
      </c>
      <c r="D422" s="12">
        <v>102</v>
      </c>
      <c r="E422" s="40">
        <v>35.2</v>
      </c>
      <c r="F422" s="40">
        <v>165.8</v>
      </c>
      <c r="G422" s="12">
        <f t="shared" si="66"/>
        <v>471.02272727272725</v>
      </c>
      <c r="H422" s="11">
        <f t="shared" si="64"/>
        <v>331.6</v>
      </c>
      <c r="I422" s="74">
        <f t="shared" si="65"/>
        <v>369.02272727272725</v>
      </c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</row>
    <row r="423" spans="1:35" ht="18" customHeight="1">
      <c r="A423" s="62" t="s">
        <v>52</v>
      </c>
      <c r="B423" s="24" t="s">
        <v>4</v>
      </c>
      <c r="C423" s="32">
        <v>352</v>
      </c>
      <c r="D423" s="12">
        <v>99.4</v>
      </c>
      <c r="E423" s="40">
        <v>667.6</v>
      </c>
      <c r="F423" s="40">
        <v>445.4</v>
      </c>
      <c r="G423" s="12">
        <f t="shared" si="66"/>
        <v>66.71659676452965</v>
      </c>
      <c r="H423" s="11">
        <f t="shared" si="64"/>
        <v>126.5340909090909</v>
      </c>
      <c r="I423" s="74">
        <f t="shared" si="65"/>
        <v>-32.68340323547035</v>
      </c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1:35" ht="18" customHeight="1">
      <c r="A424" s="62" t="s">
        <v>53</v>
      </c>
      <c r="B424" s="24" t="s">
        <v>4</v>
      </c>
      <c r="C424" s="32">
        <v>167.5</v>
      </c>
      <c r="D424" s="12">
        <v>142.4</v>
      </c>
      <c r="E424" s="40">
        <v>67.5</v>
      </c>
      <c r="F424" s="40">
        <v>484.2</v>
      </c>
      <c r="G424" s="12">
        <f t="shared" si="66"/>
        <v>717.3333333333333</v>
      </c>
      <c r="H424" s="11">
        <f t="shared" si="64"/>
        <v>289.07462686567163</v>
      </c>
      <c r="I424" s="74">
        <f t="shared" si="65"/>
        <v>574.9333333333333</v>
      </c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1:35" ht="18" customHeight="1">
      <c r="A425" s="62" t="s">
        <v>54</v>
      </c>
      <c r="B425" s="24" t="s">
        <v>4</v>
      </c>
      <c r="C425" s="32">
        <v>7571.7</v>
      </c>
      <c r="D425" s="12">
        <v>210.4</v>
      </c>
      <c r="E425" s="40">
        <v>12746.8</v>
      </c>
      <c r="F425" s="40">
        <v>13980.2</v>
      </c>
      <c r="G425" s="12">
        <f t="shared" si="66"/>
        <v>109.67615401512538</v>
      </c>
      <c r="H425" s="11">
        <f t="shared" si="64"/>
        <v>184.63753186206532</v>
      </c>
      <c r="I425" s="74">
        <f t="shared" si="65"/>
        <v>-100.72384598487463</v>
      </c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1:35" ht="18" customHeight="1">
      <c r="A426" s="62" t="s">
        <v>55</v>
      </c>
      <c r="B426" s="24" t="s">
        <v>4</v>
      </c>
      <c r="C426" s="32">
        <v>28</v>
      </c>
      <c r="D426" s="12">
        <v>140</v>
      </c>
      <c r="E426" s="40">
        <v>161.8</v>
      </c>
      <c r="F426" s="40">
        <v>177</v>
      </c>
      <c r="G426" s="12">
        <f t="shared" si="66"/>
        <v>109.39431396786155</v>
      </c>
      <c r="H426" s="11">
        <f t="shared" si="64"/>
        <v>632.1428571428571</v>
      </c>
      <c r="I426" s="74">
        <f t="shared" si="65"/>
        <v>-30.60568603213845</v>
      </c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1:35" ht="56.25">
      <c r="A427" s="59" t="s">
        <v>79</v>
      </c>
      <c r="B427" s="45" t="s">
        <v>4</v>
      </c>
      <c r="C427" s="43">
        <f>SUM(C428:C434)</f>
        <v>22309.1</v>
      </c>
      <c r="D427" s="43">
        <v>1274.2</v>
      </c>
      <c r="E427" s="43">
        <f>SUM(E428:E434)</f>
        <v>603.057</v>
      </c>
      <c r="F427" s="43">
        <v>2392</v>
      </c>
      <c r="G427" s="43">
        <v>398.6</v>
      </c>
      <c r="H427" s="44">
        <f t="shared" si="64"/>
        <v>10.722082020341475</v>
      </c>
      <c r="I427" s="77">
        <f t="shared" si="65"/>
        <v>-875.6</v>
      </c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1:35" ht="18.75">
      <c r="A428" s="60" t="s">
        <v>38</v>
      </c>
      <c r="B428" s="24" t="s">
        <v>4</v>
      </c>
      <c r="C428" s="17">
        <v>1332.8</v>
      </c>
      <c r="D428" s="12">
        <v>127.33</v>
      </c>
      <c r="E428" s="40">
        <v>259.2</v>
      </c>
      <c r="F428" s="40">
        <v>226.2</v>
      </c>
      <c r="G428" s="12">
        <f t="shared" si="66"/>
        <v>87.26851851851852</v>
      </c>
      <c r="H428" s="11">
        <f t="shared" si="64"/>
        <v>16.971788715486195</v>
      </c>
      <c r="I428" s="74">
        <f t="shared" si="65"/>
        <v>-40.06148148148148</v>
      </c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1:35" ht="18.75">
      <c r="A429" s="62" t="s">
        <v>46</v>
      </c>
      <c r="B429" s="24" t="s">
        <v>4</v>
      </c>
      <c r="C429" s="17">
        <v>20.6</v>
      </c>
      <c r="D429" s="12">
        <v>100</v>
      </c>
      <c r="E429" s="40">
        <v>28.5</v>
      </c>
      <c r="F429" s="40">
        <v>0.4</v>
      </c>
      <c r="G429" s="12">
        <f t="shared" si="66"/>
        <v>1.4035087719298245</v>
      </c>
      <c r="H429" s="11">
        <f t="shared" si="64"/>
        <v>1.9417475728155338</v>
      </c>
      <c r="I429" s="74">
        <f t="shared" si="65"/>
        <v>-98.59649122807018</v>
      </c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1:35" ht="18.75">
      <c r="A430" s="62" t="s">
        <v>48</v>
      </c>
      <c r="B430" s="24" t="s">
        <v>4</v>
      </c>
      <c r="C430" s="17">
        <v>0</v>
      </c>
      <c r="D430" s="12">
        <v>0</v>
      </c>
      <c r="E430" s="40">
        <v>36.757</v>
      </c>
      <c r="F430" s="40">
        <v>0</v>
      </c>
      <c r="G430" s="12">
        <f t="shared" si="66"/>
        <v>0</v>
      </c>
      <c r="H430" s="11" t="s">
        <v>43</v>
      </c>
      <c r="I430" s="74">
        <f>G430-D430</f>
        <v>0</v>
      </c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1:35" ht="18.75">
      <c r="A431" s="14" t="s">
        <v>51</v>
      </c>
      <c r="B431" s="24" t="s">
        <v>4</v>
      </c>
      <c r="C431" s="17">
        <v>0</v>
      </c>
      <c r="D431" s="12" t="s">
        <v>43</v>
      </c>
      <c r="E431" s="40">
        <v>0</v>
      </c>
      <c r="F431" s="40">
        <v>0</v>
      </c>
      <c r="G431" s="12" t="s">
        <v>43</v>
      </c>
      <c r="H431" s="11" t="s">
        <v>43</v>
      </c>
      <c r="I431" s="74" t="s">
        <v>43</v>
      </c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1:35" ht="18.75">
      <c r="A432" s="62" t="s">
        <v>52</v>
      </c>
      <c r="B432" s="24" t="s">
        <v>4</v>
      </c>
      <c r="C432" s="17">
        <v>446</v>
      </c>
      <c r="D432" s="12">
        <v>97.4</v>
      </c>
      <c r="E432" s="40">
        <v>81</v>
      </c>
      <c r="F432" s="40">
        <v>34.3</v>
      </c>
      <c r="G432" s="12">
        <f t="shared" si="66"/>
        <v>42.34567901234568</v>
      </c>
      <c r="H432" s="11">
        <f>F432/C432*100</f>
        <v>7.690582959641255</v>
      </c>
      <c r="I432" s="74">
        <f>G432-D432</f>
        <v>-55.05432098765433</v>
      </c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1:35" ht="18.75">
      <c r="A433" s="62" t="s">
        <v>53</v>
      </c>
      <c r="B433" s="24" t="s">
        <v>4</v>
      </c>
      <c r="C433" s="17">
        <v>32.1</v>
      </c>
      <c r="D433" s="12">
        <v>106.6</v>
      </c>
      <c r="E433" s="40">
        <v>20.1</v>
      </c>
      <c r="F433" s="40">
        <v>63.7</v>
      </c>
      <c r="G433" s="12">
        <f t="shared" si="66"/>
        <v>316.9154228855721</v>
      </c>
      <c r="H433" s="11">
        <f t="shared" si="64"/>
        <v>198.4423676012461</v>
      </c>
      <c r="I433" s="74">
        <f t="shared" si="65"/>
        <v>210.31542288557213</v>
      </c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1:35" ht="18.75">
      <c r="A434" s="62" t="s">
        <v>54</v>
      </c>
      <c r="B434" s="24" t="s">
        <v>4</v>
      </c>
      <c r="C434" s="17">
        <v>20477.6</v>
      </c>
      <c r="D434" s="12">
        <v>11053.8</v>
      </c>
      <c r="E434" s="40">
        <v>177.5</v>
      </c>
      <c r="F434" s="40">
        <v>2067.412</v>
      </c>
      <c r="G434" s="12">
        <f t="shared" si="66"/>
        <v>1164.7391549295774</v>
      </c>
      <c r="H434" s="11">
        <f t="shared" si="64"/>
        <v>10.095968277532522</v>
      </c>
      <c r="I434" s="74">
        <f t="shared" si="65"/>
        <v>-9889.060845070422</v>
      </c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ht="39" customHeight="1">
      <c r="G435" s="51"/>
    </row>
    <row r="436" spans="1:9" ht="18.75" customHeight="1">
      <c r="A436" s="70" t="s">
        <v>76</v>
      </c>
      <c r="B436" s="50"/>
      <c r="G436" s="49"/>
      <c r="H436" s="49"/>
      <c r="I436" s="49"/>
    </row>
    <row r="437" spans="1:9" ht="18.75">
      <c r="A437" s="69" t="s">
        <v>0</v>
      </c>
      <c r="G437" s="49"/>
      <c r="H437" s="49"/>
      <c r="I437" s="49"/>
    </row>
    <row r="438" spans="1:9" ht="18.75">
      <c r="A438" s="70" t="s">
        <v>37</v>
      </c>
      <c r="B438" s="50"/>
      <c r="G438" s="93" t="s">
        <v>86</v>
      </c>
      <c r="H438" s="93"/>
      <c r="I438" s="93"/>
    </row>
    <row r="439" spans="1:7" ht="18.75">
      <c r="A439" s="70"/>
      <c r="B439" s="50"/>
      <c r="G439" s="51"/>
    </row>
    <row r="440" ht="18.75">
      <c r="G440" s="51"/>
    </row>
    <row r="441" ht="18.75">
      <c r="G441" s="51"/>
    </row>
    <row r="442" ht="18.75">
      <c r="G442" s="51"/>
    </row>
    <row r="443" ht="18.75">
      <c r="G443" s="51"/>
    </row>
    <row r="444" ht="18.75">
      <c r="G444" s="51"/>
    </row>
    <row r="445" ht="18.75">
      <c r="G445" s="51"/>
    </row>
    <row r="446" ht="18.75">
      <c r="G446" s="51"/>
    </row>
    <row r="447" ht="18.75">
      <c r="G447" s="51"/>
    </row>
    <row r="448" ht="18.75">
      <c r="G448" s="51"/>
    </row>
    <row r="449" ht="18.75">
      <c r="G449" s="51"/>
    </row>
    <row r="450" ht="18.75">
      <c r="G450" s="51"/>
    </row>
    <row r="451" ht="18.75">
      <c r="G451" s="51"/>
    </row>
    <row r="452" spans="6:9" ht="18.75">
      <c r="F452" s="52"/>
      <c r="G452" s="51"/>
      <c r="H452" s="52"/>
      <c r="I452" s="52"/>
    </row>
    <row r="453" spans="6:9" ht="18.75">
      <c r="F453" s="52"/>
      <c r="G453" s="51"/>
      <c r="H453" s="52"/>
      <c r="I453" s="52"/>
    </row>
    <row r="454" spans="6:9" ht="18.75">
      <c r="F454" s="52"/>
      <c r="G454" s="51"/>
      <c r="H454" s="52"/>
      <c r="I454" s="52"/>
    </row>
    <row r="455" spans="6:9" ht="18.75">
      <c r="F455" s="52"/>
      <c r="G455" s="51"/>
      <c r="H455" s="52"/>
      <c r="I455" s="52"/>
    </row>
    <row r="456" spans="6:9" ht="18.75">
      <c r="F456" s="52"/>
      <c r="G456" s="51"/>
      <c r="H456" s="52"/>
      <c r="I456" s="52"/>
    </row>
    <row r="457" spans="6:9" ht="18.75">
      <c r="F457" s="52"/>
      <c r="G457" s="51"/>
      <c r="H457" s="52"/>
      <c r="I457" s="52"/>
    </row>
    <row r="458" spans="6:9" ht="18.75">
      <c r="F458" s="52"/>
      <c r="G458" s="51"/>
      <c r="H458" s="52"/>
      <c r="I458" s="52"/>
    </row>
    <row r="459" spans="6:9" ht="18.75">
      <c r="F459" s="52"/>
      <c r="G459" s="51"/>
      <c r="H459" s="52"/>
      <c r="I459" s="52"/>
    </row>
    <row r="460" spans="6:9" ht="18.75">
      <c r="F460" s="52"/>
      <c r="G460" s="51"/>
      <c r="H460" s="52"/>
      <c r="I460" s="52"/>
    </row>
    <row r="461" spans="6:9" ht="18.75">
      <c r="F461" s="52"/>
      <c r="G461" s="51"/>
      <c r="H461" s="52"/>
      <c r="I461" s="52"/>
    </row>
    <row r="462" spans="6:9" ht="18.75">
      <c r="F462" s="52"/>
      <c r="G462" s="51"/>
      <c r="H462" s="52"/>
      <c r="I462" s="52"/>
    </row>
    <row r="463" spans="6:9" ht="18.75">
      <c r="F463" s="52"/>
      <c r="G463" s="51"/>
      <c r="H463" s="52"/>
      <c r="I463" s="52"/>
    </row>
    <row r="464" spans="6:9" ht="18.75">
      <c r="F464" s="52"/>
      <c r="G464" s="51"/>
      <c r="H464" s="52"/>
      <c r="I464" s="52"/>
    </row>
    <row r="465" spans="6:9" ht="18.75">
      <c r="F465" s="52"/>
      <c r="G465" s="51"/>
      <c r="H465" s="52"/>
      <c r="I465" s="52"/>
    </row>
    <row r="466" spans="6:9" ht="18.75">
      <c r="F466" s="52"/>
      <c r="G466" s="51"/>
      <c r="H466" s="52"/>
      <c r="I466" s="52"/>
    </row>
    <row r="467" spans="6:9" ht="18.75">
      <c r="F467" s="52"/>
      <c r="G467" s="51"/>
      <c r="H467" s="52"/>
      <c r="I467" s="52"/>
    </row>
    <row r="468" spans="6:9" ht="18.75">
      <c r="F468" s="52"/>
      <c r="G468" s="51"/>
      <c r="H468" s="52"/>
      <c r="I468" s="52"/>
    </row>
    <row r="469" spans="6:9" ht="18.75">
      <c r="F469" s="52"/>
      <c r="G469" s="51"/>
      <c r="H469" s="52"/>
      <c r="I469" s="52"/>
    </row>
    <row r="470" spans="6:9" ht="18.75">
      <c r="F470" s="52"/>
      <c r="G470" s="51"/>
      <c r="H470" s="52"/>
      <c r="I470" s="52"/>
    </row>
    <row r="471" spans="6:9" ht="18.75">
      <c r="F471" s="52"/>
      <c r="G471" s="51"/>
      <c r="H471" s="52"/>
      <c r="I471" s="52"/>
    </row>
    <row r="472" spans="6:9" ht="18.75">
      <c r="F472" s="52"/>
      <c r="G472" s="51"/>
      <c r="H472" s="52"/>
      <c r="I472" s="52"/>
    </row>
    <row r="473" spans="6:9" ht="18.75">
      <c r="F473" s="52"/>
      <c r="G473" s="51"/>
      <c r="H473" s="52"/>
      <c r="I473" s="52"/>
    </row>
    <row r="474" spans="6:9" ht="18.75">
      <c r="F474" s="52"/>
      <c r="G474" s="51"/>
      <c r="H474" s="52"/>
      <c r="I474" s="52"/>
    </row>
    <row r="475" spans="6:9" ht="18.75">
      <c r="F475" s="52"/>
      <c r="G475" s="51"/>
      <c r="H475" s="52"/>
      <c r="I475" s="52"/>
    </row>
    <row r="476" spans="6:9" ht="18.75">
      <c r="F476" s="52"/>
      <c r="G476" s="51"/>
      <c r="H476" s="52"/>
      <c r="I476" s="52"/>
    </row>
    <row r="477" spans="6:9" ht="18.75">
      <c r="F477" s="52"/>
      <c r="G477" s="51"/>
      <c r="H477" s="52"/>
      <c r="I477" s="52"/>
    </row>
    <row r="478" spans="6:9" ht="18.75">
      <c r="F478" s="52"/>
      <c r="G478" s="51"/>
      <c r="H478" s="52"/>
      <c r="I478" s="52"/>
    </row>
    <row r="479" spans="6:9" ht="18.75">
      <c r="F479" s="52"/>
      <c r="G479" s="51"/>
      <c r="H479" s="52"/>
      <c r="I479" s="52"/>
    </row>
    <row r="480" spans="6:9" ht="18.75">
      <c r="F480" s="52"/>
      <c r="G480" s="51"/>
      <c r="H480" s="52"/>
      <c r="I480" s="52"/>
    </row>
    <row r="481" spans="6:9" ht="18.75">
      <c r="F481" s="52"/>
      <c r="G481" s="51"/>
      <c r="H481" s="52"/>
      <c r="I481" s="52"/>
    </row>
    <row r="482" spans="6:9" ht="18.75">
      <c r="F482" s="52"/>
      <c r="G482" s="51"/>
      <c r="H482" s="52"/>
      <c r="I482" s="52"/>
    </row>
    <row r="483" spans="6:9" ht="18.75">
      <c r="F483" s="52"/>
      <c r="G483" s="51"/>
      <c r="H483" s="52"/>
      <c r="I483" s="52"/>
    </row>
    <row r="484" spans="6:9" ht="18.75">
      <c r="F484" s="52"/>
      <c r="G484" s="51"/>
      <c r="H484" s="52"/>
      <c r="I484" s="52"/>
    </row>
    <row r="485" spans="6:9" ht="18.75">
      <c r="F485" s="52"/>
      <c r="G485" s="51"/>
      <c r="H485" s="52"/>
      <c r="I485" s="52"/>
    </row>
    <row r="486" spans="6:9" ht="18.75">
      <c r="F486" s="52"/>
      <c r="G486" s="51"/>
      <c r="H486" s="52"/>
      <c r="I486" s="52"/>
    </row>
    <row r="487" spans="6:9" ht="18.75">
      <c r="F487" s="52"/>
      <c r="G487" s="51"/>
      <c r="H487" s="52"/>
      <c r="I487" s="52"/>
    </row>
    <row r="488" spans="6:9" ht="18.75">
      <c r="F488" s="52"/>
      <c r="G488" s="51"/>
      <c r="H488" s="52"/>
      <c r="I488" s="52"/>
    </row>
    <row r="489" spans="6:9" ht="18.75">
      <c r="F489" s="52"/>
      <c r="G489" s="51"/>
      <c r="H489" s="52"/>
      <c r="I489" s="52"/>
    </row>
    <row r="490" spans="6:9" ht="18.75">
      <c r="F490" s="52"/>
      <c r="G490" s="51"/>
      <c r="H490" s="52"/>
      <c r="I490" s="52"/>
    </row>
    <row r="491" spans="6:9" ht="18.75">
      <c r="F491" s="52"/>
      <c r="G491" s="51"/>
      <c r="H491" s="52"/>
      <c r="I491" s="52"/>
    </row>
    <row r="492" spans="6:9" ht="18.75">
      <c r="F492" s="52"/>
      <c r="G492" s="51"/>
      <c r="H492" s="52"/>
      <c r="I492" s="52"/>
    </row>
  </sheetData>
  <sheetProtection/>
  <mergeCells count="19">
    <mergeCell ref="A8:I8"/>
    <mergeCell ref="A9:I9"/>
    <mergeCell ref="A11:A12"/>
    <mergeCell ref="B11:B12"/>
    <mergeCell ref="C11:C12"/>
    <mergeCell ref="D11:D12"/>
    <mergeCell ref="E11:E12"/>
    <mergeCell ref="F11:F12"/>
    <mergeCell ref="G11:G12"/>
    <mergeCell ref="G438:I438"/>
    <mergeCell ref="G1:I1"/>
    <mergeCell ref="G2:I2"/>
    <mergeCell ref="G3:I3"/>
    <mergeCell ref="G4:I4"/>
    <mergeCell ref="I11:I12"/>
    <mergeCell ref="H11:H12"/>
    <mergeCell ref="G5:I5"/>
    <mergeCell ref="A7:I7"/>
    <mergeCell ref="A10:I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33344</dc:creator>
  <cp:keywords/>
  <dc:description/>
  <cp:lastModifiedBy>Rusakov Sergey Sergeevich</cp:lastModifiedBy>
  <cp:lastPrinted>2016-10-31T13:26:50Z</cp:lastPrinted>
  <dcterms:created xsi:type="dcterms:W3CDTF">2002-01-10T23:50:14Z</dcterms:created>
  <dcterms:modified xsi:type="dcterms:W3CDTF">2016-11-21T12:50:28Z</dcterms:modified>
  <cp:category/>
  <cp:version/>
  <cp:contentType/>
  <cp:contentStatus/>
</cp:coreProperties>
</file>